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8" i="2"/>
  <c r="F30"/>
  <c r="H30" s="1"/>
  <c r="F29"/>
  <c r="H29" s="1"/>
  <c r="D28"/>
  <c r="F28" s="1"/>
  <c r="H28" s="1"/>
  <c r="D27"/>
  <c r="F27"/>
  <c r="H27" s="1"/>
  <c r="D26"/>
  <c r="F26" s="1"/>
  <c r="H26" s="1"/>
  <c r="D25"/>
  <c r="F25"/>
  <c r="H25" s="1"/>
  <c r="D24"/>
  <c r="F24" s="1"/>
  <c r="H24" s="1"/>
  <c r="D23"/>
  <c r="F23"/>
  <c r="H23" s="1"/>
  <c r="D22"/>
  <c r="F22" s="1"/>
  <c r="H22" s="1"/>
  <c r="D21"/>
  <c r="F21"/>
  <c r="H21" s="1"/>
  <c r="D20"/>
  <c r="F20" s="1"/>
  <c r="H20" s="1"/>
  <c r="D19"/>
  <c r="F19"/>
  <c r="H19" s="1"/>
  <c r="D18"/>
  <c r="F18" s="1"/>
  <c r="H18" s="1"/>
  <c r="D17"/>
  <c r="F17"/>
  <c r="H17" s="1"/>
  <c r="D16"/>
  <c r="F16" s="1"/>
  <c r="H16" s="1"/>
  <c r="D15"/>
  <c r="F15"/>
  <c r="H15" s="1"/>
  <c r="D14"/>
  <c r="F14" s="1"/>
  <c r="H14" s="1"/>
  <c r="D13"/>
  <c r="F13"/>
  <c r="H13" s="1"/>
  <c r="F12"/>
  <c r="H12" s="1"/>
  <c r="D11"/>
  <c r="F11" s="1"/>
  <c r="H11" s="1"/>
  <c r="D10"/>
  <c r="F10"/>
  <c r="H10" s="1"/>
  <c r="D9"/>
  <c r="F9" s="1"/>
  <c r="H9" s="1"/>
  <c r="E8"/>
  <c r="D8" l="1"/>
  <c r="F8" s="1"/>
  <c r="H8" s="1"/>
</calcChain>
</file>

<file path=xl/sharedStrings.xml><?xml version="1.0" encoding="utf-8"?>
<sst xmlns="http://schemas.openxmlformats.org/spreadsheetml/2006/main" count="37" uniqueCount="35">
  <si>
    <t>Формула
Код главного распорядителя</t>
  </si>
  <si>
    <t>Код главного распорядителя</t>
  </si>
  <si>
    <t>Формула
Наименование расхода</t>
  </si>
  <si>
    <t>Наименование расхода</t>
  </si>
  <si>
    <t>Перечень</t>
  </si>
  <si>
    <t>ИТОГО</t>
  </si>
  <si>
    <t>Сумма             (тыс. рублей)</t>
  </si>
  <si>
    <t>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</si>
  <si>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 xml:space="preserve">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образования" </t>
  </si>
  <si>
    <t>Ведомственная целевая программа "Развитие муниципальной службы в администрации муниципального образования "Город Кирово-Чепецк" Кировской области"</t>
  </si>
  <si>
    <t>Ведомственная целевая программа "Организация массовых мероприятий на территории города Кирово-Чепецка"</t>
  </si>
  <si>
    <t>Ведомственная целевая программа "Временное трудоустройство несовершеннолетних граждан в возрасте от 14 до 18 лет, проживающих на территории муниципального образования "Город Кирово-Чепецк" Кировской области, в свободное от учебы время" на 2013 год</t>
  </si>
  <si>
    <t>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Кирово-Чепецка"</t>
  </si>
  <si>
    <t>Ведомственная целевая программа "Обеспечение малоимущих семей, имеющих детей в возрасте до 2-х лет, и жителей города Кирово-Чепецка специальными молочными продуктами детского питания"</t>
  </si>
  <si>
    <t xml:space="preserve">Ведомственная целевая программа "Защита населения и территории города Кирово-Чепецка от чрезвычайных ситуаций" </t>
  </si>
  <si>
    <t>Ведомственная целевая программа "Содержание улично-дорожной сети города Кирово-Чепецка"</t>
  </si>
  <si>
    <t xml:space="preserve">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разграничена" </t>
  </si>
  <si>
    <t>Ведомственная целевая программа "Организация освещения улиц города Кирово-Чепецка"</t>
  </si>
  <si>
    <t>Ведомственная целевая программа "Озеленение и благоустройство территории города Кирово-Чепецка"</t>
  </si>
  <si>
    <t>Ведомственная целевая программа "Строительство и содержание мест захоронения города Кирово-Чепецка"</t>
  </si>
  <si>
    <t>Ведомственная целевая программа "Организация предоставления образования в муниципальных образовательных учреждениях"</t>
  </si>
  <si>
    <t>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Кирово-Чепецке"</t>
  </si>
  <si>
    <t xml:space="preserve">Ведомственная целевая программа "Организация библиотечного обслуживания населения города Кирово-Чепецка" </t>
  </si>
  <si>
    <t xml:space="preserve">Ведомственная целевая программа "Организация досуга жителей города Кирово-Чепецка" </t>
  </si>
  <si>
    <t>Ведомственная целевая программа "Организация музейного обслуживания населения города Кирово-Чепецка"</t>
  </si>
  <si>
    <t>Ведомственная целевая программа "Организация предоставления гражданам социальных выплат в виде субсидий на оплату жилых помещений и коммунальных услуг, создание единого информационного пространства в муниципальном образовании "Город Кирово-Чепецк" Кировской области"</t>
  </si>
  <si>
    <t xml:space="preserve">Ведомственная целевая программа "Обеспечение мероприятий по капитальному ремонту многоквартирных домов, содержанию и ремонту жилых помещений муниципального жилищного фонда до их заселения в установленном порядке" </t>
  </si>
  <si>
    <t>Ведомственная целевая программа "Реализация полномочий органов местного самоуправления  в целях владения и пользования имуществом, находящимся в муниципальной собственности муниципального образования "Город Кирово-Чепецк" Кировской области"</t>
  </si>
  <si>
    <t xml:space="preserve">Ведомственная целевая программа "Формирование и содержание архива муниципального образования "Город Кирово-Чепецк" Кировской области" </t>
  </si>
  <si>
    <t>Исполнено с начала года (тыс.руб.)</t>
  </si>
  <si>
    <t>% исполнения   к годовому плану</t>
  </si>
  <si>
    <t>______________</t>
  </si>
  <si>
    <t>Приложение № 6</t>
  </si>
  <si>
    <t>к отчету</t>
  </si>
  <si>
    <t>ведомственных целевых программ, реализуемых за счет средств бюджета муниципального образования, за 1 полугодие 2013 года</t>
  </si>
</sst>
</file>

<file path=xl/styles.xml><?xml version="1.0" encoding="utf-8"?>
<styleSheet xmlns="http://schemas.openxmlformats.org/spreadsheetml/2006/main">
  <numFmts count="2">
    <numFmt numFmtId="172" formatCode="0.0"/>
    <numFmt numFmtId="173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</cellStyleXfs>
  <cellXfs count="37">
    <xf numFmtId="0" fontId="0" fillId="0" borderId="0" xfId="0"/>
    <xf numFmtId="11" fontId="11" fillId="0" borderId="1" xfId="0" applyNumberFormat="1" applyFont="1" applyFill="1" applyBorder="1" applyAlignment="1">
      <alignment vertical="top" wrapText="1"/>
    </xf>
    <xf numFmtId="11" fontId="11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 readingOrder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49" fontId="3" fillId="0" borderId="0" xfId="0" applyNumberFormat="1" applyFont="1" applyFill="1" applyAlignment="1">
      <alignment vertical="top"/>
    </xf>
    <xf numFmtId="49" fontId="7" fillId="0" borderId="0" xfId="7" applyNumberFormat="1" applyFont="1" applyFill="1" applyAlignment="1">
      <alignment horizontal="center" vertical="top" wrapText="1"/>
    </xf>
    <xf numFmtId="49" fontId="2" fillId="0" borderId="0" xfId="0" quotePrefix="1" applyNumberFormat="1" applyFont="1" applyFill="1" applyAlignment="1">
      <alignment vertical="top" wrapText="1"/>
    </xf>
    <xf numFmtId="49" fontId="3" fillId="0" borderId="0" xfId="0" quotePrefix="1" applyNumberFormat="1" applyFont="1" applyFill="1" applyAlignment="1">
      <alignment vertical="top" wrapText="1"/>
    </xf>
    <xf numFmtId="49" fontId="3" fillId="0" borderId="0" xfId="0" applyNumberFormat="1" applyFont="1" applyFill="1"/>
    <xf numFmtId="49" fontId="10" fillId="0" borderId="1" xfId="0" applyNumberFormat="1" applyFont="1" applyFill="1" applyBorder="1" applyAlignment="1">
      <alignment vertical="top"/>
    </xf>
    <xf numFmtId="0" fontId="0" fillId="0" borderId="0" xfId="0" applyFill="1" applyBorder="1"/>
    <xf numFmtId="172" fontId="10" fillId="0" borderId="1" xfId="0" applyNumberFormat="1" applyFont="1" applyFill="1" applyBorder="1" applyAlignment="1">
      <alignment horizontal="center" vertical="top"/>
    </xf>
    <xf numFmtId="0" fontId="12" fillId="0" borderId="0" xfId="0" applyFont="1" applyFill="1"/>
    <xf numFmtId="172" fontId="1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top" wrapText="1"/>
    </xf>
    <xf numFmtId="11" fontId="11" fillId="0" borderId="2" xfId="0" applyNumberFormat="1" applyFont="1" applyFill="1" applyBorder="1" applyAlignment="1">
      <alignment vertical="top" wrapText="1"/>
    </xf>
    <xf numFmtId="172" fontId="11" fillId="0" borderId="2" xfId="0" applyNumberFormat="1" applyFont="1" applyFill="1" applyBorder="1" applyAlignment="1">
      <alignment horizontal="center" vertical="center"/>
    </xf>
    <xf numFmtId="172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1" fillId="0" borderId="1" xfId="0" applyFont="1" applyFill="1" applyBorder="1" applyAlignment="1">
      <alignment vertical="center"/>
    </xf>
    <xf numFmtId="172" fontId="10" fillId="0" borderId="1" xfId="0" applyNumberFormat="1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173" fontId="6" fillId="0" borderId="1" xfId="0" applyNumberFormat="1" applyFont="1" applyFill="1" applyBorder="1" applyAlignment="1">
      <alignment horizontal="center" vertical="center" wrapText="1"/>
    </xf>
    <xf numFmtId="173" fontId="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2" fontId="6" fillId="0" borderId="1" xfId="0" applyNumberFormat="1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7" applyFont="1" applyFill="1" applyAlignment="1">
      <alignment horizontal="center" vertical="top"/>
    </xf>
    <xf numFmtId="49" fontId="5" fillId="0" borderId="0" xfId="7" applyNumberFormat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</cellXfs>
  <cellStyles count="9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_Приложение 13 Ведомственные программы" xfId="5"/>
    <cellStyle name="Обычный 2 3" xfId="6"/>
    <cellStyle name="Обычный 3" xfId="7"/>
    <cellStyle name="Обычный_БЕЗ УЧЕТА СЧЕТОВ БЮДЖЕТА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4"/>
  <sheetViews>
    <sheetView tabSelected="1" topLeftCell="B25" workbookViewId="0">
      <selection activeCell="B37" sqref="B37"/>
    </sheetView>
  </sheetViews>
  <sheetFormatPr defaultRowHeight="15"/>
  <cols>
    <col min="1" max="1" width="0" style="5" hidden="1" customWidth="1"/>
    <col min="2" max="2" width="77.7109375" style="5" customWidth="1"/>
    <col min="3" max="3" width="8.140625" style="5" hidden="1" customWidth="1"/>
    <col min="4" max="4" width="13.85546875" style="5" hidden="1" customWidth="1"/>
    <col min="5" max="5" width="10" style="5" hidden="1" customWidth="1"/>
    <col min="6" max="6" width="13.5703125" style="5" customWidth="1"/>
    <col min="7" max="7" width="12.7109375" style="5" customWidth="1"/>
    <col min="8" max="8" width="11.5703125" style="5" customWidth="1"/>
    <col min="9" max="16384" width="9.140625" style="5"/>
  </cols>
  <sheetData>
    <row r="1" spans="1:79" s="31" customFormat="1" ht="15.75">
      <c r="A1" s="36"/>
      <c r="B1" s="36"/>
      <c r="C1" s="36"/>
      <c r="D1" s="36"/>
      <c r="E1" s="36"/>
      <c r="F1" s="36"/>
      <c r="G1" s="33" t="s">
        <v>32</v>
      </c>
      <c r="H1" s="3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s="31" customFormat="1" ht="15.75">
      <c r="A2" s="36"/>
      <c r="B2" s="36"/>
      <c r="C2" s="36"/>
      <c r="D2" s="36"/>
      <c r="E2" s="36"/>
      <c r="F2" s="36"/>
      <c r="G2" s="33" t="s">
        <v>33</v>
      </c>
      <c r="H2" s="3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s="31" customFormat="1" ht="18.75">
      <c r="A3" s="6"/>
      <c r="B3" s="34" t="s">
        <v>4</v>
      </c>
      <c r="C3" s="34"/>
      <c r="D3" s="34"/>
      <c r="E3" s="34"/>
      <c r="F3" s="34"/>
      <c r="G3" s="34"/>
      <c r="H3" s="3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 s="31" customFormat="1" ht="39.75" customHeight="1">
      <c r="A4" s="6"/>
      <c r="B4" s="35" t="s">
        <v>34</v>
      </c>
      <c r="C4" s="35"/>
      <c r="D4" s="35"/>
      <c r="E4" s="35"/>
      <c r="F4" s="35"/>
      <c r="G4" s="35"/>
      <c r="H4" s="3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</row>
    <row r="5" spans="1:79" ht="15.75">
      <c r="A5" s="6"/>
      <c r="B5" s="7"/>
      <c r="C5" s="7"/>
    </row>
    <row r="6" spans="1:79" ht="25.5" hidden="1" customHeight="1">
      <c r="A6" s="8" t="s">
        <v>0</v>
      </c>
      <c r="B6" s="8" t="s">
        <v>2</v>
      </c>
      <c r="C6" s="8"/>
    </row>
    <row r="7" spans="1:79" ht="63" customHeight="1">
      <c r="A7" s="9" t="s">
        <v>1</v>
      </c>
      <c r="B7" s="29" t="s">
        <v>3</v>
      </c>
      <c r="C7" s="29"/>
      <c r="D7" s="30" t="s">
        <v>6</v>
      </c>
      <c r="E7" s="30" t="s">
        <v>6</v>
      </c>
      <c r="F7" s="30" t="s">
        <v>6</v>
      </c>
      <c r="G7" s="23" t="s">
        <v>29</v>
      </c>
      <c r="H7" s="23" t="s">
        <v>30</v>
      </c>
    </row>
    <row r="8" spans="1:79" ht="23.25" customHeight="1">
      <c r="A8" s="9"/>
      <c r="B8" s="11" t="s">
        <v>5</v>
      </c>
      <c r="D8" s="13">
        <f>SUM(D9:D30)</f>
        <v>634387.89999999991</v>
      </c>
      <c r="E8" s="21">
        <f>SUM(E9:E30)</f>
        <v>-1521.4000000000003</v>
      </c>
      <c r="F8" s="22">
        <f t="shared" ref="F8:F13" si="0">SUM(D8:E8)</f>
        <v>632866.49999999988</v>
      </c>
      <c r="G8" s="24">
        <f>SUM(G9:G30)</f>
        <v>292128.78999999992</v>
      </c>
      <c r="H8" s="27">
        <f>G8/F8*100</f>
        <v>46.159622922053856</v>
      </c>
    </row>
    <row r="9" spans="1:79" ht="45" customHeight="1">
      <c r="A9" s="6"/>
      <c r="B9" s="1" t="s">
        <v>23</v>
      </c>
      <c r="C9" s="5">
        <v>902</v>
      </c>
      <c r="D9" s="15">
        <f>5435</f>
        <v>5435</v>
      </c>
      <c r="E9" s="21"/>
      <c r="F9" s="15">
        <f t="shared" si="0"/>
        <v>5435</v>
      </c>
      <c r="G9" s="25">
        <v>2350.9</v>
      </c>
      <c r="H9" s="28">
        <f t="shared" ref="H9:H30" si="1">G9/F9*100</f>
        <v>43.254829806807734</v>
      </c>
    </row>
    <row r="10" spans="1:79" ht="37.5">
      <c r="A10" s="6"/>
      <c r="B10" s="1" t="s">
        <v>24</v>
      </c>
      <c r="C10" s="5">
        <v>901</v>
      </c>
      <c r="D10" s="15">
        <f>2106.8</f>
        <v>2106.8000000000002</v>
      </c>
      <c r="E10" s="21"/>
      <c r="F10" s="15">
        <f t="shared" si="0"/>
        <v>2106.8000000000002</v>
      </c>
      <c r="G10" s="25">
        <v>1297</v>
      </c>
      <c r="H10" s="28">
        <f t="shared" si="1"/>
        <v>61.562559331687858</v>
      </c>
    </row>
    <row r="11" spans="1:79" ht="42" customHeight="1">
      <c r="A11" s="6"/>
      <c r="B11" s="2" t="s">
        <v>22</v>
      </c>
      <c r="C11" s="5">
        <v>900</v>
      </c>
      <c r="D11" s="15">
        <f>161.4+9562.1</f>
        <v>9723.5</v>
      </c>
      <c r="E11" s="21"/>
      <c r="F11" s="15">
        <f t="shared" si="0"/>
        <v>9723.5</v>
      </c>
      <c r="G11" s="25">
        <v>4607.5</v>
      </c>
      <c r="H11" s="28">
        <f t="shared" si="1"/>
        <v>47.385200802180286</v>
      </c>
    </row>
    <row r="12" spans="1:79" ht="33" hidden="1" customHeight="1">
      <c r="A12" s="6"/>
      <c r="B12" s="3" t="s">
        <v>7</v>
      </c>
      <c r="C12" s="5">
        <v>926</v>
      </c>
      <c r="D12" s="19"/>
      <c r="E12" s="21"/>
      <c r="F12" s="15">
        <f t="shared" si="0"/>
        <v>0</v>
      </c>
      <c r="G12" s="25">
        <v>174.19</v>
      </c>
      <c r="H12" s="28" t="e">
        <f t="shared" si="1"/>
        <v>#DIV/0!</v>
      </c>
    </row>
    <row r="13" spans="1:79" ht="75">
      <c r="A13" s="6"/>
      <c r="B13" s="4" t="s">
        <v>26</v>
      </c>
      <c r="C13" s="5">
        <v>927</v>
      </c>
      <c r="D13" s="15">
        <f>5669</f>
        <v>5669</v>
      </c>
      <c r="E13" s="21">
        <v>-5000</v>
      </c>
      <c r="F13" s="15">
        <f t="shared" si="0"/>
        <v>669</v>
      </c>
      <c r="G13" s="25">
        <v>247.9</v>
      </c>
      <c r="H13" s="28">
        <f t="shared" si="1"/>
        <v>37.055306427503737</v>
      </c>
    </row>
    <row r="14" spans="1:79" ht="37.5">
      <c r="A14" s="6"/>
      <c r="B14" s="2" t="s">
        <v>18</v>
      </c>
      <c r="C14" s="5">
        <v>906</v>
      </c>
      <c r="D14" s="15">
        <f>8932.6</f>
        <v>8932.6</v>
      </c>
      <c r="E14" s="21">
        <v>1261</v>
      </c>
      <c r="F14" s="15">
        <f t="shared" ref="F14:F30" si="2">SUM(D14:E14)</f>
        <v>10193.6</v>
      </c>
      <c r="G14" s="25">
        <v>2531.1</v>
      </c>
      <c r="H14" s="28">
        <f t="shared" si="1"/>
        <v>24.830285669439647</v>
      </c>
    </row>
    <row r="15" spans="1:79" ht="37.5">
      <c r="A15" s="6"/>
      <c r="B15" s="1" t="s">
        <v>15</v>
      </c>
      <c r="C15" s="5">
        <v>914</v>
      </c>
      <c r="D15" s="15">
        <f>49814.4</f>
        <v>49814.400000000001</v>
      </c>
      <c r="E15" s="21">
        <v>40.799999999999997</v>
      </c>
      <c r="F15" s="15">
        <f t="shared" si="2"/>
        <v>49855.200000000004</v>
      </c>
      <c r="G15" s="25">
        <v>21001.599999999999</v>
      </c>
      <c r="H15" s="28">
        <f t="shared" si="1"/>
        <v>42.125194563455757</v>
      </c>
    </row>
    <row r="16" spans="1:79" ht="37.5">
      <c r="A16" s="6"/>
      <c r="B16" s="1" t="s">
        <v>19</v>
      </c>
      <c r="C16" s="5">
        <v>907</v>
      </c>
      <c r="D16" s="15">
        <f>1404</f>
        <v>1404</v>
      </c>
      <c r="E16" s="21"/>
      <c r="F16" s="15">
        <f t="shared" si="2"/>
        <v>1404</v>
      </c>
      <c r="G16" s="25">
        <v>515.1</v>
      </c>
      <c r="H16" s="28">
        <f t="shared" si="1"/>
        <v>36.688034188034194</v>
      </c>
    </row>
    <row r="17" spans="1:8" ht="43.5" customHeight="1">
      <c r="A17" s="6"/>
      <c r="B17" s="2" t="s">
        <v>14</v>
      </c>
      <c r="C17" s="5">
        <v>910</v>
      </c>
      <c r="D17" s="15">
        <f>9952.7</f>
        <v>9952.7000000000007</v>
      </c>
      <c r="E17" s="21">
        <v>990.5</v>
      </c>
      <c r="F17" s="15">
        <f t="shared" si="2"/>
        <v>10943.2</v>
      </c>
      <c r="G17" s="25">
        <v>4475.3</v>
      </c>
      <c r="H17" s="28">
        <f t="shared" si="1"/>
        <v>40.895716061115579</v>
      </c>
    </row>
    <row r="18" spans="1:8" ht="75">
      <c r="A18" s="6"/>
      <c r="B18" s="4" t="s">
        <v>13</v>
      </c>
      <c r="C18" s="5">
        <v>903</v>
      </c>
      <c r="D18" s="15">
        <f>3295</f>
        <v>3295</v>
      </c>
      <c r="E18" s="21"/>
      <c r="F18" s="15">
        <f t="shared" si="2"/>
        <v>3295</v>
      </c>
      <c r="G18" s="25">
        <v>1423.9</v>
      </c>
      <c r="H18" s="28">
        <f t="shared" si="1"/>
        <v>43.213960546282252</v>
      </c>
    </row>
    <row r="19" spans="1:8" ht="37.5">
      <c r="A19" s="6"/>
      <c r="B19" s="1" t="s">
        <v>17</v>
      </c>
      <c r="C19" s="5">
        <v>908</v>
      </c>
      <c r="D19" s="15">
        <f>21134.2</f>
        <v>21134.2</v>
      </c>
      <c r="E19" s="21"/>
      <c r="F19" s="15">
        <f t="shared" si="2"/>
        <v>21134.2</v>
      </c>
      <c r="G19" s="25">
        <v>10017.6</v>
      </c>
      <c r="H19" s="28">
        <f t="shared" si="1"/>
        <v>47.399948897994719</v>
      </c>
    </row>
    <row r="20" spans="1:8" ht="95.25" customHeight="1">
      <c r="A20" s="6"/>
      <c r="B20" s="1" t="s">
        <v>25</v>
      </c>
      <c r="C20" s="5">
        <v>923</v>
      </c>
      <c r="D20" s="15">
        <f>49926.2-2157-44337.2-904.8</f>
        <v>2527.1999999999998</v>
      </c>
      <c r="E20" s="21">
        <v>3771</v>
      </c>
      <c r="F20" s="15">
        <f t="shared" si="2"/>
        <v>6298.2</v>
      </c>
      <c r="G20" s="25">
        <v>1879.2</v>
      </c>
      <c r="H20" s="28">
        <f t="shared" si="1"/>
        <v>29.837096313232355</v>
      </c>
    </row>
    <row r="21" spans="1:8" ht="56.25">
      <c r="A21" s="6"/>
      <c r="B21" s="1" t="s">
        <v>28</v>
      </c>
      <c r="C21" s="5">
        <v>909</v>
      </c>
      <c r="D21" s="15">
        <f>1560.6-306</f>
        <v>1254.5999999999999</v>
      </c>
      <c r="E21" s="21">
        <v>940</v>
      </c>
      <c r="F21" s="15">
        <f t="shared" si="2"/>
        <v>2194.6</v>
      </c>
      <c r="G21" s="25">
        <v>590.6</v>
      </c>
      <c r="H21" s="28">
        <f t="shared" si="1"/>
        <v>26.911510070172245</v>
      </c>
    </row>
    <row r="22" spans="1:8" ht="37.5">
      <c r="A22" s="6"/>
      <c r="B22" s="1" t="s">
        <v>10</v>
      </c>
      <c r="C22" s="5">
        <v>925</v>
      </c>
      <c r="D22" s="15">
        <f>3760.3</f>
        <v>3760.3</v>
      </c>
      <c r="E22" s="21"/>
      <c r="F22" s="15">
        <f t="shared" si="2"/>
        <v>3760.3</v>
      </c>
      <c r="G22" s="25">
        <v>1405.6</v>
      </c>
      <c r="H22" s="28">
        <f t="shared" si="1"/>
        <v>37.379996276892797</v>
      </c>
    </row>
    <row r="23" spans="1:8" ht="39.75" customHeight="1">
      <c r="A23" s="10"/>
      <c r="B23" s="1" t="s">
        <v>20</v>
      </c>
      <c r="C23" s="5">
        <v>911</v>
      </c>
      <c r="D23" s="15">
        <f>597732.7-1648-3112-78523-100643-5620-913-1522-370.7-12359.6</f>
        <v>393021.39999999997</v>
      </c>
      <c r="E23" s="21">
        <v>788.6</v>
      </c>
      <c r="F23" s="15">
        <f t="shared" si="2"/>
        <v>393809.99999999994</v>
      </c>
      <c r="G23" s="25">
        <v>192565.1</v>
      </c>
      <c r="H23" s="28">
        <f t="shared" si="1"/>
        <v>48.897971102816093</v>
      </c>
    </row>
    <row r="24" spans="1:8" ht="79.5" customHeight="1">
      <c r="B24" s="1" t="s">
        <v>16</v>
      </c>
      <c r="C24" s="5">
        <v>917</v>
      </c>
      <c r="D24" s="15">
        <f>3201.2</f>
        <v>3201.2</v>
      </c>
      <c r="E24" s="21"/>
      <c r="F24" s="15">
        <f t="shared" si="2"/>
        <v>3201.2</v>
      </c>
      <c r="G24" s="25">
        <v>531.5</v>
      </c>
      <c r="H24" s="28">
        <f t="shared" si="1"/>
        <v>16.603148819192803</v>
      </c>
    </row>
    <row r="25" spans="1:8" ht="93.75">
      <c r="B25" s="16" t="s">
        <v>27</v>
      </c>
      <c r="C25" s="5">
        <v>920</v>
      </c>
      <c r="D25" s="15">
        <f>17828.3</f>
        <v>17828.3</v>
      </c>
      <c r="E25" s="21">
        <v>-4384.1000000000004</v>
      </c>
      <c r="F25" s="15">
        <f t="shared" si="2"/>
        <v>13444.199999999999</v>
      </c>
      <c r="G25" s="25">
        <v>4118.5</v>
      </c>
      <c r="H25" s="28">
        <f t="shared" si="1"/>
        <v>30.634028056708473</v>
      </c>
    </row>
    <row r="26" spans="1:8" ht="56.25">
      <c r="B26" s="1" t="s">
        <v>8</v>
      </c>
      <c r="C26" s="5">
        <v>912</v>
      </c>
      <c r="D26" s="15">
        <f>53148.7-900-1854-585.2</f>
        <v>49809.5</v>
      </c>
      <c r="E26" s="21"/>
      <c r="F26" s="15">
        <f t="shared" si="2"/>
        <v>49809.5</v>
      </c>
      <c r="G26" s="25">
        <v>21334</v>
      </c>
      <c r="H26" s="28">
        <f t="shared" si="1"/>
        <v>42.831186821791022</v>
      </c>
    </row>
    <row r="27" spans="1:8" ht="75">
      <c r="B27" s="1" t="s">
        <v>21</v>
      </c>
      <c r="C27" s="5">
        <v>918</v>
      </c>
      <c r="D27" s="15">
        <f>1092.2+1924.8+36614.6</f>
        <v>39631.599999999999</v>
      </c>
      <c r="E27" s="21">
        <v>70.8</v>
      </c>
      <c r="F27" s="15">
        <f t="shared" si="2"/>
        <v>39702.400000000001</v>
      </c>
      <c r="G27" s="25">
        <v>18669.599999999999</v>
      </c>
      <c r="H27" s="28">
        <f t="shared" si="1"/>
        <v>47.023857499798495</v>
      </c>
    </row>
    <row r="28" spans="1:8" ht="84" customHeight="1">
      <c r="B28" s="17" t="s">
        <v>12</v>
      </c>
      <c r="C28" s="5">
        <v>919</v>
      </c>
      <c r="D28" s="18">
        <f>4459.7</f>
        <v>4459.7</v>
      </c>
      <c r="E28" s="21"/>
      <c r="F28" s="15">
        <f t="shared" si="2"/>
        <v>4459.7</v>
      </c>
      <c r="G28" s="25">
        <v>2041.8</v>
      </c>
      <c r="H28" s="28">
        <f t="shared" si="1"/>
        <v>45.783348655739175</v>
      </c>
    </row>
    <row r="29" spans="1:8" ht="56.25">
      <c r="B29" s="1" t="s">
        <v>9</v>
      </c>
      <c r="C29" s="5">
        <v>928</v>
      </c>
      <c r="D29" s="15">
        <v>526.9</v>
      </c>
      <c r="E29" s="21"/>
      <c r="F29" s="15">
        <f t="shared" si="2"/>
        <v>526.9</v>
      </c>
      <c r="G29" s="25">
        <v>85</v>
      </c>
      <c r="H29" s="28">
        <f t="shared" si="1"/>
        <v>16.132093376352248</v>
      </c>
    </row>
    <row r="30" spans="1:8" ht="93.75">
      <c r="B30" s="1" t="s">
        <v>11</v>
      </c>
      <c r="C30" s="5">
        <v>915</v>
      </c>
      <c r="D30" s="15">
        <v>900</v>
      </c>
      <c r="E30" s="21"/>
      <c r="F30" s="15">
        <f t="shared" si="2"/>
        <v>900</v>
      </c>
      <c r="G30" s="26">
        <v>265.8</v>
      </c>
      <c r="H30" s="28">
        <f t="shared" si="1"/>
        <v>29.533333333333335</v>
      </c>
    </row>
    <row r="31" spans="1:8" ht="38.25" customHeight="1">
      <c r="B31" s="12"/>
      <c r="C31" s="12"/>
      <c r="D31" s="14"/>
    </row>
    <row r="32" spans="1:8" ht="18.75">
      <c r="B32" s="32" t="s">
        <v>31</v>
      </c>
      <c r="C32" s="32"/>
      <c r="D32" s="32"/>
      <c r="E32" s="32"/>
      <c r="F32" s="32"/>
      <c r="G32" s="32"/>
      <c r="H32" s="32"/>
    </row>
    <row r="33" spans="2:4" ht="18.75">
      <c r="B33" s="20"/>
      <c r="C33" s="20"/>
      <c r="D33" s="14"/>
    </row>
    <row r="34" spans="2:4" ht="18.75">
      <c r="B34" s="20"/>
      <c r="C34" s="20"/>
      <c r="D34" s="14"/>
    </row>
  </sheetData>
  <mergeCells count="7">
    <mergeCell ref="B32:H32"/>
    <mergeCell ref="G1:H1"/>
    <mergeCell ref="G2:H2"/>
    <mergeCell ref="B3:H3"/>
    <mergeCell ref="B4:H4"/>
    <mergeCell ref="A1:F1"/>
    <mergeCell ref="A2:F2"/>
  </mergeCells>
  <phoneticPr fontId="8" type="noConversion"/>
  <pageMargins left="0.9055118110236221" right="0.31496062992125984" top="0.35433070866141736" bottom="0.35433070866141736" header="0" footer="0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UltraSonic</dc:creator>
  <cp:lastModifiedBy>Жанна М. Рязанцева</cp:lastModifiedBy>
  <cp:lastPrinted>2013-08-06T10:39:10Z</cp:lastPrinted>
  <dcterms:created xsi:type="dcterms:W3CDTF">2010-08-24T07:17:27Z</dcterms:created>
  <dcterms:modified xsi:type="dcterms:W3CDTF">2023-10-09T13:33:20Z</dcterms:modified>
</cp:coreProperties>
</file>