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5180" windowHeight="10110"/>
  </bookViews>
  <sheets>
    <sheet name="Лист 1" sheetId="1" r:id="rId1"/>
  </sheets>
  <calcPr calcId="125725"/>
</workbook>
</file>

<file path=xl/calcChain.xml><?xml version="1.0" encoding="utf-8"?>
<calcChain xmlns="http://schemas.openxmlformats.org/spreadsheetml/2006/main">
  <c r="D90" i="1"/>
  <c r="D21"/>
  <c r="C21"/>
  <c r="C85"/>
  <c r="D98"/>
  <c r="D94"/>
  <c r="D53"/>
  <c r="D55"/>
  <c r="D57"/>
  <c r="D60"/>
  <c r="D62"/>
  <c r="D52"/>
  <c r="C53"/>
  <c r="C55"/>
  <c r="C57"/>
  <c r="C60"/>
  <c r="C62"/>
  <c r="C52"/>
  <c r="E51"/>
  <c r="E52"/>
  <c r="E86"/>
  <c r="E87"/>
  <c r="E96"/>
  <c r="C73"/>
  <c r="D71"/>
  <c r="C68"/>
  <c r="E41"/>
  <c r="E40"/>
  <c r="E39"/>
  <c r="C50"/>
  <c r="C49" s="1"/>
  <c r="C48" s="1"/>
  <c r="C71"/>
  <c r="C76"/>
  <c r="C78"/>
  <c r="C80"/>
  <c r="C66"/>
  <c r="C65"/>
  <c r="C83"/>
  <c r="C82"/>
  <c r="D33"/>
  <c r="E92"/>
  <c r="E91"/>
  <c r="C90"/>
  <c r="E90" s="1"/>
  <c r="C30"/>
  <c r="C27"/>
  <c r="C98"/>
  <c r="C97" s="1"/>
  <c r="E97" s="1"/>
  <c r="C94"/>
  <c r="C93" s="1"/>
  <c r="C89"/>
  <c r="D66"/>
  <c r="C44"/>
  <c r="C33"/>
  <c r="C17"/>
  <c r="C13"/>
  <c r="C7"/>
  <c r="C9"/>
  <c r="C25"/>
  <c r="C6"/>
  <c r="D7"/>
  <c r="D9"/>
  <c r="D6" s="1"/>
  <c r="D13"/>
  <c r="D17"/>
  <c r="D25"/>
  <c r="D27"/>
  <c r="D30"/>
  <c r="D44"/>
  <c r="D85"/>
  <c r="D83"/>
  <c r="D82" s="1"/>
  <c r="E82" s="1"/>
  <c r="D50"/>
  <c r="D49" s="1"/>
  <c r="D68"/>
  <c r="D65" s="1"/>
  <c r="E65" s="1"/>
  <c r="D73"/>
  <c r="D76"/>
  <c r="D78"/>
  <c r="D80"/>
  <c r="D89"/>
  <c r="D93"/>
  <c r="E93" s="1"/>
  <c r="D97"/>
  <c r="E99"/>
  <c r="E100"/>
  <c r="E95"/>
  <c r="E68"/>
  <c r="E72"/>
  <c r="E73"/>
  <c r="E74"/>
  <c r="E75"/>
  <c r="E70"/>
  <c r="E71"/>
  <c r="E63"/>
  <c r="E64"/>
  <c r="E66"/>
  <c r="E33"/>
  <c r="E37"/>
  <c r="E36"/>
  <c r="E61"/>
  <c r="E62"/>
  <c r="E7"/>
  <c r="E8"/>
  <c r="E10"/>
  <c r="E11"/>
  <c r="E12"/>
  <c r="E13"/>
  <c r="E14"/>
  <c r="E15"/>
  <c r="E16"/>
  <c r="E17"/>
  <c r="E18"/>
  <c r="E19"/>
  <c r="E21"/>
  <c r="E22"/>
  <c r="E23"/>
  <c r="E24"/>
  <c r="E25"/>
  <c r="E26"/>
  <c r="E27"/>
  <c r="E28"/>
  <c r="E29"/>
  <c r="E30"/>
  <c r="E31"/>
  <c r="E32"/>
  <c r="E34"/>
  <c r="E35"/>
  <c r="E38"/>
  <c r="E43"/>
  <c r="E57"/>
  <c r="E58"/>
  <c r="E59"/>
  <c r="E60"/>
  <c r="E67"/>
  <c r="E69"/>
  <c r="E76"/>
  <c r="E77"/>
  <c r="E78"/>
  <c r="E79"/>
  <c r="E80"/>
  <c r="E81"/>
  <c r="E83"/>
  <c r="E84"/>
  <c r="E85"/>
  <c r="E88"/>
  <c r="E89"/>
  <c r="E94"/>
  <c r="D48" l="1"/>
  <c r="E49"/>
  <c r="E6"/>
  <c r="C47"/>
  <c r="C101" s="1"/>
  <c r="E9"/>
  <c r="E50"/>
  <c r="E98"/>
  <c r="D47" l="1"/>
  <c r="E48"/>
  <c r="E47" l="1"/>
  <c r="D101"/>
  <c r="E101" s="1"/>
</calcChain>
</file>

<file path=xl/sharedStrings.xml><?xml version="1.0" encoding="utf-8"?>
<sst xmlns="http://schemas.openxmlformats.org/spreadsheetml/2006/main" count="210" uniqueCount="193">
  <si>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</si>
  <si>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</si>
  <si>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</si>
  <si>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</si>
  <si>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</si>
  <si>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</si>
  <si>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</si>
  <si>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организаций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</si>
  <si>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</si>
  <si>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</si>
  <si>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</si>
  <si>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</si>
  <si>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</si>
  <si>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</si>
  <si>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</si>
  <si>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</si>
  <si>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</si>
  <si>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Денежные взыскания (штрафы) за нарушение законодательства о налогах и сборах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</si>
  <si>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</si>
  <si>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</si>
  <si>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поступления от денежных взысканий (штрафов) и иных сумм в возмещение ущерба</t>
  </si>
  <si>
    <t>( тыс.руб.)</t>
  </si>
  <si>
    <t xml:space="preserve">БЕЗВОЗМЕЗДНЫЕ ПОСТУПЛЕНИЯ </t>
  </si>
  <si>
    <t>ГОСУДАРСТВЕННАЯ ПОШЛИНА</t>
  </si>
  <si>
    <t>Дотации бюджетам городских округов на выравнивание бюджетной обеспеченности</t>
  </si>
  <si>
    <t>Субвенции бюджетам городских округов на  ежемесячное денежное вознаграждение за классное руководство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</si>
  <si>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</si>
  <si>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</si>
  <si>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городских округов на 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</si>
  <si>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Безвозмездные поступления от других бюджетов бюджетной системы Российской Федерации </t>
  </si>
  <si>
    <t>Дотации на выравнивание бюджетной обеспеченности</t>
  </si>
  <si>
    <t>Прочие субсидии</t>
  </si>
  <si>
    <t>Прочие субсидии бюджетам городских округов</t>
  </si>
  <si>
    <t>Субвенции бюджетам муниципальных образований на ежемесячное денежное вознаграждение за классное руководство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</si>
  <si>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</si>
  <si>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городских округов на выполнение передаваемых полномочий субъектов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</si>
  <si>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</si>
  <si>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</si>
  <si>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</si>
  <si>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000 10000000 00 0000 000</t>
  </si>
  <si>
    <t>000 10100000 00 0000 000</t>
  </si>
  <si>
    <t>000 10102000 01 0000 110</t>
  </si>
  <si>
    <t>000 10500000 00 0000 000</t>
  </si>
  <si>
    <t>000 10600000 00 0000 000</t>
  </si>
  <si>
    <t>000 10601000 00 0000 110</t>
  </si>
  <si>
    <t>000 10602000 02 0000 110</t>
  </si>
  <si>
    <t>000 10606000 00 0000 110</t>
  </si>
  <si>
    <t>000 10800000 00 0000 000</t>
  </si>
  <si>
    <t>000 10803000 01 0000 110</t>
  </si>
  <si>
    <t>000 10807000 01 0000 110</t>
  </si>
  <si>
    <t>000 11100000 00 0000 000</t>
  </si>
  <si>
    <t>000 11105000 00 0000 120</t>
  </si>
  <si>
    <t>000 11107000 00 0000 120</t>
  </si>
  <si>
    <t>000 11109000 00 0000 120</t>
  </si>
  <si>
    <t>000 11200000 00 0000 000</t>
  </si>
  <si>
    <t>000 11400000 00 0000 000</t>
  </si>
  <si>
    <t>000 11600000 00 0000 000</t>
  </si>
  <si>
    <t>000 11603000 00 0000 140</t>
  </si>
  <si>
    <t>000 11621000 00 0000 140</t>
  </si>
  <si>
    <t>000 11628000 01 0000 140</t>
  </si>
  <si>
    <t>000 11690000 00 0000 140</t>
  </si>
  <si>
    <t xml:space="preserve">000 20000000 00 0000 000 </t>
  </si>
  <si>
    <t xml:space="preserve">000 20200000 00 0000 000 </t>
  </si>
  <si>
    <t>НАЛОГОВЫЕ И НЕНАЛОГОВЫЕ ДОХОДЫ</t>
  </si>
  <si>
    <t>000 11402000 00 0000 000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</si>
  <si>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</si>
  <si>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</si>
  <si>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</si>
  <si>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Наименование</t>
  </si>
  <si>
    <t>Код БК</t>
  </si>
  <si>
    <t>ВСЕГО ДОХОДОВ</t>
  </si>
  <si>
    <t>000 20201000 00 0000 151</t>
  </si>
  <si>
    <t>000 20201001 00 0000 151</t>
  </si>
  <si>
    <t>912 20201001 04 0000 151</t>
  </si>
  <si>
    <t>000 20202000 00 0000 151</t>
  </si>
  <si>
    <t>000 20202999 00 0000 151</t>
  </si>
  <si>
    <t>000 20203000 00 0000 151</t>
  </si>
  <si>
    <t>000 20203021 00 0000 151</t>
  </si>
  <si>
    <t>914 20203021 04 0000 151</t>
  </si>
  <si>
    <t>000 20203022 00 0000 151</t>
  </si>
  <si>
    <t>936 20203022 04 0000 151</t>
  </si>
  <si>
    <t>000 20203024 00 0000 151</t>
  </si>
  <si>
    <t>000 20203026 00 0000 151</t>
  </si>
  <si>
    <t>936 20203026 04 0000 151</t>
  </si>
  <si>
    <t>000 20203027 00 0000 151</t>
  </si>
  <si>
    <t>936 20203027 04 0000 151</t>
  </si>
  <si>
    <t>000 20203029 00 0000 151</t>
  </si>
  <si>
    <t>914 20203029 04 0000 151</t>
  </si>
  <si>
    <t>000 11201000 01 0000 120</t>
  </si>
  <si>
    <t>000 11300000 00 0000 000</t>
  </si>
  <si>
    <t>000 10501000 00 0000 110</t>
  </si>
  <si>
    <t>Налог, взимаемый в связи с применением упрощенной системы налогообложения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</si>
  <si>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</si>
  <si>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</si>
  <si>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000 20204000 00 0000 151</t>
  </si>
  <si>
    <t>Иные межбюджетные трансферты</t>
  </si>
  <si>
    <t>000 20204999 00 0000 151</t>
  </si>
  <si>
    <t>Прочие межбюджетные трансферты, передаваемые бюджетам городских округов</t>
  </si>
  <si>
    <t xml:space="preserve">000 20204025 00 0000 151  </t>
  </si>
  <si>
    <t>Межбюджетные 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</si>
  <si>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</si>
  <si>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Процент исполнения (%)</t>
  </si>
  <si>
    <t>000 11406000 00 0000 430</t>
  </si>
  <si>
    <t>000 11608000 01 0000 140</t>
  </si>
  <si>
    <t>Приложение №1</t>
  </si>
  <si>
    <t>к отчету</t>
  </si>
  <si>
    <t>936 20202088 04 0002 151</t>
  </si>
  <si>
    <t>000 20202089 00 0000 151</t>
  </si>
  <si>
    <t>936 20202089 04 0002 151</t>
  </si>
  <si>
    <t>000 21900000 00 0000 000</t>
  </si>
  <si>
    <t>000 21904000 04 0000 151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</si>
  <si>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</si>
  <si>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</si>
  <si>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</si>
  <si>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 государственной и муниципальной собственности (за исключением земельных участков бюджетных и автономных учреждений)</t>
  </si>
  <si>
    <t>000 20202088 00 0000 151</t>
  </si>
  <si>
    <t>936 20204025 04 0000 151</t>
  </si>
  <si>
    <t>000 10502000 02 0000 110</t>
  </si>
  <si>
    <t>000 10503000 01 0000 110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</si>
  <si>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</si>
  <si>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</si>
  <si>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000 11301000 00 0000 130</t>
  </si>
  <si>
    <t>Прочие доходы от оказания платных услуг (работ)</t>
  </si>
  <si>
    <t>000 11302000 00 0000 130</t>
  </si>
  <si>
    <t>Доходы  от компенсации затрат государства</t>
  </si>
  <si>
    <t>000 11606000 01 0000 140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</si>
  <si>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</si>
  <si>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 </t>
  </si>
  <si>
    <t>000 11625000 00 0000 140</t>
  </si>
  <si>
    <t>000 11637000 00 0000 140</t>
  </si>
  <si>
    <t>Поступления сумм в возмещение вреда, причиняемого автомобильным дорогам транспортными средствами, осуществляющим перевозки тяжеловесных и (или) крупногабаритных грузов</t>
  </si>
  <si>
    <t>936 20202088 04 0001 151</t>
  </si>
  <si>
    <t>Субсидии    бюджетам    муниципальных    образований    на    обеспечение    мероприятий    по    капитальному   ремонту многоквартирных домов и переселению граждан из аварийного жилищного фонда за счёт средств бюджетов</t>
  </si>
  <si>
    <t>Субсидии бюджетам городских округов на обеспечение мероприятий по   переселению граждан из аварийного жилищного фонда за счет средств бюджетов</t>
  </si>
  <si>
    <t>914 20202999 04 0000 151</t>
  </si>
  <si>
    <t>936 20202999 04 0000 151</t>
  </si>
  <si>
    <t>000 202 03007 00 0000 151</t>
  </si>
  <si>
    <t>936 2 02 03007 04 0000 151</t>
  </si>
  <si>
    <t>936 20203021 04 0000 151</t>
  </si>
  <si>
    <t>914 20203024 04 0000 151</t>
  </si>
  <si>
    <t>936 20203024 04 0000 151</t>
  </si>
  <si>
    <t xml:space="preserve">Прочие межбюджетные трансферты, передаваемые бюджетам </t>
  </si>
  <si>
    <t>936 20204999 04 0000 151</t>
  </si>
  <si>
    <t>000 20700000 00 0000 180</t>
  </si>
  <si>
    <t>Прочие безвозмездные поступления</t>
  </si>
  <si>
    <t>000 20704000 04 0000 180</t>
  </si>
  <si>
    <t>Прочие безвозмездные поступления в бюджеты городских округов</t>
  </si>
  <si>
    <t>914 20704000 04 0000 180</t>
  </si>
  <si>
    <t>000 21800000 00 0000 000</t>
  </si>
  <si>
    <t>Доходы бюджетов бюджетной системы Российской Федерации 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</si>
  <si>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000 21804000 04 0000 180</t>
  </si>
  <si>
    <t>Доходы бюджетов городских округов от возврата организациями остатков субсидий прошлых лет</t>
  </si>
  <si>
    <t>936 21804020 04 0000 180</t>
  </si>
  <si>
    <t>Доходы бюджетов городских округов от возврата автономными учреждениями остатков субсидий прошлых лет</t>
  </si>
  <si>
    <t>Возврат остатков субсидий, субвенций и иных межбюджешых трансфертов, имеющих целевое назначение, прошлых лет</t>
  </si>
  <si>
    <t>914 21904000 04 0000 151</t>
  </si>
  <si>
    <t>936 21904000 04 0000 151</t>
  </si>
  <si>
    <t>000 11700000 00 0000 000</t>
  </si>
  <si>
    <t>ПРОЧИЕ НЕНАЛОГОВЫЕ ДОХОДЫ</t>
  </si>
  <si>
    <t>000 11701000 00 0000 180</t>
  </si>
  <si>
    <t>Невыясненные поступления</t>
  </si>
  <si>
    <t>000 11705000 00 0000 180</t>
  </si>
  <si>
    <t>Прочие неналоговые доходы</t>
  </si>
  <si>
    <t>-</t>
  </si>
  <si>
    <t>Доходы бюджетов городских округов от возврата иными организациями остатков субсидий прошлых лет</t>
  </si>
  <si>
    <t>936 21804030 04 0000 180</t>
  </si>
  <si>
    <t>000 10900000 00 0000 000</t>
  </si>
  <si>
    <t>ЗАДОЛЖЕННОСТЬ И ПЕРЕРАСЧЕТЫ ПО ОТМЕНЕННЫМ НАЛОГАМ, СБОРАМ И ИНЫМ ОБЯЗАТЕЛЬНЫМ ПЛАТЕЖАМ</t>
  </si>
  <si>
    <t>Утверждено на 2012 год</t>
  </si>
  <si>
    <t>000 11630000 01 0000 140</t>
  </si>
  <si>
    <t>Денежные взыскания (штрафы) за правонарушения в области дорожного движения</t>
  </si>
  <si>
    <t>000 11643000 01 0000 140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</si>
  <si>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</si>
  <si>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914 20204999 04 0000 151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</si>
  <si>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</si>
  <si>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</si>
  <si>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   за   счет    средств,    поступивших   от   государственной   корпорации  - Фонда   содействия   реформированию   жилишно-коммунального хозяйства</t>
  </si>
  <si>
    <t>Субсидии    бюджетам    муниципальных    образований    на    обеспечение    мероприятий    по    капитальному   ремонту многоквартирных домов и переселению граждан из аварийного жилищного фонда зa счёт средств, поступивших от государственной корпорации - Фонда содействия реформированию жилищно-коммунального хозяйства</t>
  </si>
  <si>
    <t>Субвенции бюджетам на составление  (изменение) списков кандидатов в присяжные заседатели федеральных  судов общей юрисдикции в Российской Федерации</t>
  </si>
  <si>
    <t>Субвенции бюджетам городских округов на составление (изменение) списков кандидатов в присяжные заседатели федеральных  судов общей юрисдикции в Российской Федерации</t>
  </si>
  <si>
    <t>_____________________</t>
  </si>
  <si>
    <t>Объемы поступления доходов бюджета  муниципального образования
 "Город Кирово-Чепецк" Кировской области 
за 9 месяцев 2012 года</t>
  </si>
  <si>
    <t>Исполнено за 9 месяцев
2012 года</t>
  </si>
  <si>
    <t>936 20704000 04 0000 180</t>
  </si>
  <si>
    <t>912 20204999 04 0000 151</t>
  </si>
  <si>
    <t>000 20202008 00 0000 151</t>
  </si>
  <si>
    <t>Субсидии бюджетам на обеспечение жильем молодых семей</t>
  </si>
  <si>
    <t>936 20202008 04 0000 151</t>
  </si>
  <si>
    <t>Субсидии бюджетам городских округов на обеспечение жильем молодых семей</t>
  </si>
  <si>
    <t>000 20202051 00 0000 151</t>
  </si>
  <si>
    <t>Субсидии бюджетам на реализацию федеральных целевых программ</t>
  </si>
  <si>
    <t>936 20202051 04 0000 151</t>
  </si>
  <si>
    <t>Субсидии бюджетам городских округов на реализацию федеральных целевых программ</t>
  </si>
</sst>
</file>

<file path=xl/styles.xml><?xml version="1.0" encoding="utf-8"?>
<styleSheet xmlns="http://schemas.openxmlformats.org/spreadsheetml/2006/main">
  <numFmts count="1">
    <numFmt numFmtId="172" formatCode="0.0"/>
  </numFmts>
  <fonts count="1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NewRomanPSMT"/>
    </font>
    <font>
      <i/>
      <sz val="10"/>
      <name val="Times New Roman"/>
      <family val="1"/>
      <charset val="204"/>
    </font>
    <font>
      <sz val="10"/>
      <name val="TimesNewRomanPSMT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left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0" xfId="0" applyNumberFormat="1" applyFont="1" applyFill="1" applyAlignment="1">
      <alignment horizontal="justify" vertical="top" wrapText="1"/>
    </xf>
    <xf numFmtId="0" fontId="5" fillId="0" borderId="1" xfId="0" applyNumberFormat="1" applyFont="1" applyFill="1" applyBorder="1" applyAlignment="1">
      <alignment horizontal="justify" vertical="top" wrapText="1"/>
    </xf>
    <xf numFmtId="0" fontId="6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72" fontId="1" fillId="0" borderId="0" xfId="0" applyNumberFormat="1" applyFont="1" applyFill="1" applyAlignment="1">
      <alignment horizontal="right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4" fillId="0" borderId="0" xfId="0" applyNumberFormat="1" applyFont="1" applyFill="1" applyAlignment="1">
      <alignment horizontal="lef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justify" vertical="top"/>
    </xf>
    <xf numFmtId="0" fontId="3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/>
    </xf>
    <xf numFmtId="172" fontId="3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2" fontId="3" fillId="0" borderId="3" xfId="0" applyNumberFormat="1" applyFont="1" applyFill="1" applyBorder="1" applyAlignment="1">
      <alignment horizontal="center" vertical="center" wrapText="1"/>
    </xf>
    <xf numFmtId="172" fontId="1" fillId="0" borderId="3" xfId="0" applyNumberFormat="1" applyFont="1" applyFill="1" applyBorder="1" applyAlignment="1">
      <alignment horizontal="center" vertical="center" wrapText="1"/>
    </xf>
    <xf numFmtId="172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05"/>
  <sheetViews>
    <sheetView tabSelected="1" topLeftCell="A49" zoomScale="120" zoomScaleNormal="100" workbookViewId="0">
      <selection activeCell="D52" sqref="D52"/>
    </sheetView>
  </sheetViews>
  <sheetFormatPr defaultRowHeight="12.75"/>
  <cols>
    <col min="1" max="1" width="24.7109375" style="14" customWidth="1"/>
    <col min="2" max="2" width="59.140625" style="3" customWidth="1"/>
    <col min="3" max="3" width="11.28515625" style="12" bestFit="1" customWidth="1"/>
    <col min="4" max="4" width="11.28515625" style="2" customWidth="1"/>
    <col min="5" max="5" width="10.5703125" style="2" customWidth="1"/>
    <col min="6" max="16384" width="9.140625" style="2"/>
  </cols>
  <sheetData>
    <row r="1" spans="1:5" ht="15.75">
      <c r="D1" s="38" t="s">
        <v>104</v>
      </c>
      <c r="E1" s="38"/>
    </row>
    <row r="2" spans="1:5" ht="15.75">
      <c r="D2" s="15" t="s">
        <v>105</v>
      </c>
      <c r="E2" s="15"/>
    </row>
    <row r="3" spans="1:5" ht="54.75" customHeight="1">
      <c r="A3" s="39" t="s">
        <v>181</v>
      </c>
      <c r="B3" s="39"/>
      <c r="C3" s="39"/>
      <c r="D3" s="39"/>
      <c r="E3" s="39"/>
    </row>
    <row r="4" spans="1:5" ht="15" customHeight="1">
      <c r="E4" s="12" t="s">
        <v>21</v>
      </c>
    </row>
    <row r="5" spans="1:5" ht="38.25">
      <c r="A5" s="16" t="s">
        <v>69</v>
      </c>
      <c r="B5" s="4" t="s">
        <v>68</v>
      </c>
      <c r="C5" s="13" t="s">
        <v>168</v>
      </c>
      <c r="D5" s="13" t="s">
        <v>182</v>
      </c>
      <c r="E5" s="4" t="s">
        <v>101</v>
      </c>
    </row>
    <row r="6" spans="1:5" s="10" customFormat="1" ht="15">
      <c r="A6" s="18" t="s">
        <v>39</v>
      </c>
      <c r="B6" s="9" t="s">
        <v>63</v>
      </c>
      <c r="C6" s="29">
        <f>C7+C9+C13+C17+C21+C25+C27+C30+C33+C44+C20</f>
        <v>644672.49999999988</v>
      </c>
      <c r="D6" s="29">
        <f>D7+D9+D13+D17+D21+D25+D27+D30+D33+D44+D20</f>
        <v>464159.3</v>
      </c>
      <c r="E6" s="29">
        <f>D6*100/C6</f>
        <v>71.999239924147545</v>
      </c>
    </row>
    <row r="7" spans="1:5" s="11" customFormat="1">
      <c r="A7" s="18" t="s">
        <v>40</v>
      </c>
      <c r="B7" s="5" t="s">
        <v>0</v>
      </c>
      <c r="C7" s="29">
        <f>SUM(C8)</f>
        <v>383400</v>
      </c>
      <c r="D7" s="29">
        <f>D8</f>
        <v>272919.3</v>
      </c>
      <c r="E7" s="29">
        <f t="shared" ref="E7:E78" si="0">D7*100/C7</f>
        <v>71.183959311424104</v>
      </c>
    </row>
    <row r="8" spans="1:5">
      <c r="A8" s="1" t="s">
        <v>41</v>
      </c>
      <c r="B8" s="6" t="s">
        <v>1</v>
      </c>
      <c r="C8" s="30">
        <v>383400</v>
      </c>
      <c r="D8" s="30">
        <v>272919.3</v>
      </c>
      <c r="E8" s="30">
        <f t="shared" si="0"/>
        <v>71.183959311424104</v>
      </c>
    </row>
    <row r="9" spans="1:5" s="11" customFormat="1">
      <c r="A9" s="18" t="s">
        <v>42</v>
      </c>
      <c r="B9" s="5" t="s">
        <v>2</v>
      </c>
      <c r="C9" s="29">
        <f>SUM(C10:C12)</f>
        <v>42659</v>
      </c>
      <c r="D9" s="29">
        <f>SUM(D10:D12)</f>
        <v>33894.9</v>
      </c>
      <c r="E9" s="29">
        <f t="shared" si="0"/>
        <v>79.455449025996856</v>
      </c>
    </row>
    <row r="10" spans="1:5" ht="25.5">
      <c r="A10" s="1" t="s">
        <v>90</v>
      </c>
      <c r="B10" s="1" t="s">
        <v>91</v>
      </c>
      <c r="C10" s="30">
        <v>10588</v>
      </c>
      <c r="D10" s="30">
        <v>8029.7</v>
      </c>
      <c r="E10" s="30">
        <f t="shared" si="0"/>
        <v>75.837740838685306</v>
      </c>
    </row>
    <row r="11" spans="1:5">
      <c r="A11" s="1" t="s">
        <v>117</v>
      </c>
      <c r="B11" s="6" t="s">
        <v>3</v>
      </c>
      <c r="C11" s="30">
        <v>32050</v>
      </c>
      <c r="D11" s="30">
        <v>25843.8</v>
      </c>
      <c r="E11" s="30">
        <f t="shared" si="0"/>
        <v>80.635881435257417</v>
      </c>
    </row>
    <row r="12" spans="1:5">
      <c r="A12" s="1" t="s">
        <v>118</v>
      </c>
      <c r="B12" s="6" t="s">
        <v>4</v>
      </c>
      <c r="C12" s="30">
        <v>21</v>
      </c>
      <c r="D12" s="30">
        <v>21.4</v>
      </c>
      <c r="E12" s="30">
        <f t="shared" si="0"/>
        <v>101.9047619047619</v>
      </c>
    </row>
    <row r="13" spans="1:5" s="11" customFormat="1">
      <c r="A13" s="18" t="s">
        <v>43</v>
      </c>
      <c r="B13" s="5" t="s">
        <v>5</v>
      </c>
      <c r="C13" s="29">
        <f>SUM(C14:C16)</f>
        <v>68097.600000000006</v>
      </c>
      <c r="D13" s="29">
        <f>SUM(D14:D16)</f>
        <v>46165.9</v>
      </c>
      <c r="E13" s="29">
        <f t="shared" si="0"/>
        <v>67.793725476375073</v>
      </c>
    </row>
    <row r="14" spans="1:5">
      <c r="A14" s="1" t="s">
        <v>44</v>
      </c>
      <c r="B14" s="6" t="s">
        <v>6</v>
      </c>
      <c r="C14" s="30">
        <v>11050.6</v>
      </c>
      <c r="D14" s="30">
        <v>5302.7</v>
      </c>
      <c r="E14" s="30">
        <f t="shared" si="0"/>
        <v>47.985629739561652</v>
      </c>
    </row>
    <row r="15" spans="1:5">
      <c r="A15" s="1" t="s">
        <v>45</v>
      </c>
      <c r="B15" s="6" t="s">
        <v>7</v>
      </c>
      <c r="C15" s="30">
        <v>27800</v>
      </c>
      <c r="D15" s="30">
        <v>20291.2</v>
      </c>
      <c r="E15" s="30">
        <f t="shared" si="0"/>
        <v>72.989928057553954</v>
      </c>
    </row>
    <row r="16" spans="1:5">
      <c r="A16" s="1" t="s">
        <v>46</v>
      </c>
      <c r="B16" s="6" t="s">
        <v>8</v>
      </c>
      <c r="C16" s="30">
        <v>29247</v>
      </c>
      <c r="D16" s="30">
        <v>20572</v>
      </c>
      <c r="E16" s="30">
        <f t="shared" si="0"/>
        <v>70.338838171436393</v>
      </c>
    </row>
    <row r="17" spans="1:5">
      <c r="A17" s="18" t="s">
        <v>47</v>
      </c>
      <c r="B17" s="5" t="s">
        <v>23</v>
      </c>
      <c r="C17" s="29">
        <f>C18+C19</f>
        <v>6768.7</v>
      </c>
      <c r="D17" s="29">
        <f>D18+D19</f>
        <v>3951.1</v>
      </c>
      <c r="E17" s="29">
        <f t="shared" si="0"/>
        <v>58.373099708954456</v>
      </c>
    </row>
    <row r="18" spans="1:5" s="11" customFormat="1" ht="25.5">
      <c r="A18" s="1" t="s">
        <v>48</v>
      </c>
      <c r="B18" s="6" t="s">
        <v>9</v>
      </c>
      <c r="C18" s="30">
        <v>6720.7</v>
      </c>
      <c r="D18" s="30">
        <v>3921.1</v>
      </c>
      <c r="E18" s="30">
        <f t="shared" si="0"/>
        <v>58.343624920023217</v>
      </c>
    </row>
    <row r="19" spans="1:5" ht="25.5">
      <c r="A19" s="1" t="s">
        <v>49</v>
      </c>
      <c r="B19" s="6" t="s">
        <v>10</v>
      </c>
      <c r="C19" s="30">
        <v>48</v>
      </c>
      <c r="D19" s="30">
        <v>30</v>
      </c>
      <c r="E19" s="30">
        <f t="shared" si="0"/>
        <v>62.5</v>
      </c>
    </row>
    <row r="20" spans="1:5" ht="25.5">
      <c r="A20" s="18" t="s">
        <v>166</v>
      </c>
      <c r="B20" s="5" t="s">
        <v>167</v>
      </c>
      <c r="C20" s="29">
        <v>0</v>
      </c>
      <c r="D20" s="29">
        <v>0.5</v>
      </c>
      <c r="E20" s="29" t="s">
        <v>163</v>
      </c>
    </row>
    <row r="21" spans="1:5" ht="38.25">
      <c r="A21" s="18" t="s">
        <v>50</v>
      </c>
      <c r="B21" s="5" t="s">
        <v>11</v>
      </c>
      <c r="C21" s="29">
        <f>C22+C23+C24</f>
        <v>72505.5</v>
      </c>
      <c r="D21" s="29">
        <f>D22+D23+D24</f>
        <v>50737.899999999994</v>
      </c>
      <c r="E21" s="29">
        <f t="shared" si="0"/>
        <v>69.9780016688389</v>
      </c>
    </row>
    <row r="22" spans="1:5" s="11" customFormat="1" ht="63.75">
      <c r="A22" s="1" t="s">
        <v>51</v>
      </c>
      <c r="B22" s="6" t="s">
        <v>119</v>
      </c>
      <c r="C22" s="30">
        <v>71049.899999999994</v>
      </c>
      <c r="D22" s="30">
        <v>49422.6</v>
      </c>
      <c r="E22" s="30">
        <f t="shared" si="0"/>
        <v>69.560407544556725</v>
      </c>
    </row>
    <row r="23" spans="1:5" ht="25.5">
      <c r="A23" s="1" t="s">
        <v>52</v>
      </c>
      <c r="B23" s="6" t="s">
        <v>12</v>
      </c>
      <c r="C23" s="30">
        <v>36.6</v>
      </c>
      <c r="D23" s="30">
        <v>36.6</v>
      </c>
      <c r="E23" s="30">
        <f t="shared" si="0"/>
        <v>100</v>
      </c>
    </row>
    <row r="24" spans="1:5" ht="63.75">
      <c r="A24" s="1" t="s">
        <v>53</v>
      </c>
      <c r="B24" s="6" t="s">
        <v>112</v>
      </c>
      <c r="C24" s="30">
        <v>1419</v>
      </c>
      <c r="D24" s="30">
        <v>1278.7</v>
      </c>
      <c r="E24" s="30">
        <f t="shared" si="0"/>
        <v>90.11275546159267</v>
      </c>
    </row>
    <row r="25" spans="1:5">
      <c r="A25" s="18" t="s">
        <v>54</v>
      </c>
      <c r="B25" s="5" t="s">
        <v>13</v>
      </c>
      <c r="C25" s="29">
        <f>SUM(C26)</f>
        <v>7471.7</v>
      </c>
      <c r="D25" s="29">
        <f>SUM(D26)</f>
        <v>6688</v>
      </c>
      <c r="E25" s="29">
        <f t="shared" si="0"/>
        <v>89.511088507300883</v>
      </c>
    </row>
    <row r="26" spans="1:5">
      <c r="A26" s="1" t="s">
        <v>88</v>
      </c>
      <c r="B26" s="6" t="s">
        <v>14</v>
      </c>
      <c r="C26" s="30">
        <v>7471.7</v>
      </c>
      <c r="D26" s="30">
        <v>6688</v>
      </c>
      <c r="E26" s="30">
        <f t="shared" si="0"/>
        <v>89.511088507300883</v>
      </c>
    </row>
    <row r="27" spans="1:5" s="11" customFormat="1" ht="25.5">
      <c r="A27" s="18" t="s">
        <v>89</v>
      </c>
      <c r="B27" s="5" t="s">
        <v>120</v>
      </c>
      <c r="C27" s="29">
        <f>SUM(C28:C29)</f>
        <v>45660.2</v>
      </c>
      <c r="D27" s="29">
        <f>SUM(D28:D29)</f>
        <v>32388.899999999998</v>
      </c>
      <c r="E27" s="29">
        <f t="shared" si="0"/>
        <v>70.934643299854145</v>
      </c>
    </row>
    <row r="28" spans="1:5">
      <c r="A28" s="1" t="s">
        <v>121</v>
      </c>
      <c r="B28" s="6" t="s">
        <v>122</v>
      </c>
      <c r="C28" s="30">
        <v>43410.7</v>
      </c>
      <c r="D28" s="30">
        <v>30871.3</v>
      </c>
      <c r="E28" s="30">
        <f t="shared" si="0"/>
        <v>71.114494813490694</v>
      </c>
    </row>
    <row r="29" spans="1:5" s="11" customFormat="1">
      <c r="A29" s="1" t="s">
        <v>123</v>
      </c>
      <c r="B29" s="6" t="s">
        <v>124</v>
      </c>
      <c r="C29" s="30">
        <v>2249.5</v>
      </c>
      <c r="D29" s="30">
        <v>1517.6</v>
      </c>
      <c r="E29" s="30">
        <f t="shared" si="0"/>
        <v>67.463880862413873</v>
      </c>
    </row>
    <row r="30" spans="1:5" ht="25.5">
      <c r="A30" s="18" t="s">
        <v>55</v>
      </c>
      <c r="B30" s="5" t="s">
        <v>15</v>
      </c>
      <c r="C30" s="29">
        <f>C31+C32</f>
        <v>13826.6</v>
      </c>
      <c r="D30" s="29">
        <f>D31+D32</f>
        <v>12905.4</v>
      </c>
      <c r="E30" s="29">
        <f t="shared" si="0"/>
        <v>93.33747992999001</v>
      </c>
    </row>
    <row r="31" spans="1:5" s="11" customFormat="1" ht="57" customHeight="1">
      <c r="A31" s="1" t="s">
        <v>64</v>
      </c>
      <c r="B31" s="6" t="s">
        <v>113</v>
      </c>
      <c r="C31" s="30">
        <v>13135.6</v>
      </c>
      <c r="D31" s="30">
        <v>11506.4</v>
      </c>
      <c r="E31" s="30">
        <f t="shared" si="0"/>
        <v>87.597064466031242</v>
      </c>
    </row>
    <row r="32" spans="1:5" ht="38.25">
      <c r="A32" s="1" t="s">
        <v>102</v>
      </c>
      <c r="B32" s="6" t="s">
        <v>114</v>
      </c>
      <c r="C32" s="30">
        <v>691</v>
      </c>
      <c r="D32" s="30">
        <v>1399</v>
      </c>
      <c r="E32" s="30">
        <f t="shared" si="0"/>
        <v>202.4602026049204</v>
      </c>
    </row>
    <row r="33" spans="1:5">
      <c r="A33" s="18" t="s">
        <v>56</v>
      </c>
      <c r="B33" s="5" t="s">
        <v>16</v>
      </c>
      <c r="C33" s="29">
        <f>SUM(C34:C43)</f>
        <v>4280.2</v>
      </c>
      <c r="D33" s="29">
        <f>SUM(D34:D43)</f>
        <v>4518.2999999999993</v>
      </c>
      <c r="E33" s="29">
        <f t="shared" si="0"/>
        <v>105.56282416709499</v>
      </c>
    </row>
    <row r="34" spans="1:5" s="11" customFormat="1" ht="25.5">
      <c r="A34" s="1" t="s">
        <v>57</v>
      </c>
      <c r="B34" s="6" t="s">
        <v>17</v>
      </c>
      <c r="C34" s="30">
        <v>130</v>
      </c>
      <c r="D34" s="30">
        <v>151.1</v>
      </c>
      <c r="E34" s="30">
        <f t="shared" si="0"/>
        <v>116.23076923076923</v>
      </c>
    </row>
    <row r="35" spans="1:5" ht="51">
      <c r="A35" s="1" t="s">
        <v>125</v>
      </c>
      <c r="B35" s="6" t="s">
        <v>126</v>
      </c>
      <c r="C35" s="30">
        <v>100</v>
      </c>
      <c r="D35" s="30">
        <v>17.2</v>
      </c>
      <c r="E35" s="30">
        <f t="shared" si="0"/>
        <v>17.2</v>
      </c>
    </row>
    <row r="36" spans="1:5" ht="51">
      <c r="A36" s="1" t="s">
        <v>103</v>
      </c>
      <c r="B36" s="6" t="s">
        <v>127</v>
      </c>
      <c r="C36" s="30">
        <v>15</v>
      </c>
      <c r="D36" s="30">
        <v>50</v>
      </c>
      <c r="E36" s="30">
        <f t="shared" si="0"/>
        <v>333.33333333333331</v>
      </c>
    </row>
    <row r="37" spans="1:5" ht="38.25">
      <c r="A37" s="1" t="s">
        <v>58</v>
      </c>
      <c r="B37" s="6" t="s">
        <v>18</v>
      </c>
      <c r="C37" s="30">
        <v>500</v>
      </c>
      <c r="D37" s="30">
        <v>35.6</v>
      </c>
      <c r="E37" s="30">
        <f t="shared" si="0"/>
        <v>7.12</v>
      </c>
    </row>
    <row r="38" spans="1:5" ht="76.5">
      <c r="A38" s="1" t="s">
        <v>128</v>
      </c>
      <c r="B38" s="6" t="s">
        <v>174</v>
      </c>
      <c r="C38" s="30">
        <v>125</v>
      </c>
      <c r="D38" s="30">
        <v>102.2</v>
      </c>
      <c r="E38" s="30">
        <f t="shared" si="0"/>
        <v>81.760000000000005</v>
      </c>
    </row>
    <row r="39" spans="1:5" ht="38.25">
      <c r="A39" s="1" t="s">
        <v>59</v>
      </c>
      <c r="B39" s="6" t="s">
        <v>19</v>
      </c>
      <c r="C39" s="30">
        <v>500</v>
      </c>
      <c r="D39" s="30">
        <v>405.1</v>
      </c>
      <c r="E39" s="30">
        <f>D39*100/C39</f>
        <v>81.02</v>
      </c>
    </row>
    <row r="40" spans="1:5" ht="25.5">
      <c r="A40" s="19" t="s">
        <v>169</v>
      </c>
      <c r="B40" s="6" t="s">
        <v>170</v>
      </c>
      <c r="C40" s="30">
        <v>25</v>
      </c>
      <c r="D40" s="30">
        <v>7</v>
      </c>
      <c r="E40" s="30">
        <f>D40*100/C40</f>
        <v>28</v>
      </c>
    </row>
    <row r="41" spans="1:5" ht="44.25" customHeight="1">
      <c r="A41" s="19" t="s">
        <v>129</v>
      </c>
      <c r="B41" s="6" t="s">
        <v>130</v>
      </c>
      <c r="C41" s="30">
        <v>50.2</v>
      </c>
      <c r="D41" s="30">
        <v>50.3</v>
      </c>
      <c r="E41" s="30">
        <f>D41*100/C41</f>
        <v>100.19920318725099</v>
      </c>
    </row>
    <row r="42" spans="1:5" ht="51">
      <c r="A42" s="19" t="s">
        <v>171</v>
      </c>
      <c r="B42" s="6" t="s">
        <v>172</v>
      </c>
      <c r="C42" s="30">
        <v>0</v>
      </c>
      <c r="D42" s="30">
        <v>217.6</v>
      </c>
      <c r="E42" s="30" t="s">
        <v>163</v>
      </c>
    </row>
    <row r="43" spans="1:5" ht="25.5">
      <c r="A43" s="1" t="s">
        <v>60</v>
      </c>
      <c r="B43" s="6" t="s">
        <v>20</v>
      </c>
      <c r="C43" s="30">
        <v>2835</v>
      </c>
      <c r="D43" s="30">
        <v>3482.2</v>
      </c>
      <c r="E43" s="30">
        <f t="shared" si="0"/>
        <v>122.82892416225749</v>
      </c>
    </row>
    <row r="44" spans="1:5" s="11" customFormat="1">
      <c r="A44" s="18" t="s">
        <v>157</v>
      </c>
      <c r="B44" s="5" t="s">
        <v>158</v>
      </c>
      <c r="C44" s="29">
        <f>SUM(C45:C46)</f>
        <v>3</v>
      </c>
      <c r="D44" s="29">
        <f>SUM(D45:D46)</f>
        <v>-10.9</v>
      </c>
      <c r="E44" s="30" t="s">
        <v>163</v>
      </c>
    </row>
    <row r="45" spans="1:5">
      <c r="A45" s="1" t="s">
        <v>159</v>
      </c>
      <c r="B45" s="6" t="s">
        <v>160</v>
      </c>
      <c r="C45" s="30">
        <v>0</v>
      </c>
      <c r="D45" s="30">
        <v>-14</v>
      </c>
      <c r="E45" s="30" t="s">
        <v>163</v>
      </c>
    </row>
    <row r="46" spans="1:5">
      <c r="A46" s="1" t="s">
        <v>161</v>
      </c>
      <c r="B46" s="6" t="s">
        <v>162</v>
      </c>
      <c r="C46" s="30">
        <v>3</v>
      </c>
      <c r="D46" s="30">
        <v>3.1</v>
      </c>
      <c r="E46" s="30" t="s">
        <v>163</v>
      </c>
    </row>
    <row r="47" spans="1:5" ht="14.25">
      <c r="A47" s="18" t="s">
        <v>61</v>
      </c>
      <c r="B47" s="9" t="s">
        <v>22</v>
      </c>
      <c r="C47" s="29">
        <f>C48+C89+C93+C97</f>
        <v>411858.09999999992</v>
      </c>
      <c r="D47" s="29">
        <f>D48+D89+D93+D97</f>
        <v>295202.09999999998</v>
      </c>
      <c r="E47" s="29">
        <f t="shared" si="0"/>
        <v>71.6756815029254</v>
      </c>
    </row>
    <row r="48" spans="1:5" ht="25.5">
      <c r="A48" s="18" t="s">
        <v>62</v>
      </c>
      <c r="B48" s="5" t="s">
        <v>29</v>
      </c>
      <c r="C48" s="29">
        <f>C49+C65+C52+C82</f>
        <v>416071.1</v>
      </c>
      <c r="D48" s="29">
        <f>D49+D65+D52+D82</f>
        <v>299881.40000000002</v>
      </c>
      <c r="E48" s="29">
        <f t="shared" si="0"/>
        <v>72.074556488061788</v>
      </c>
    </row>
    <row r="49" spans="1:5" ht="25.5">
      <c r="A49" s="20" t="s">
        <v>71</v>
      </c>
      <c r="B49" s="5" t="s">
        <v>65</v>
      </c>
      <c r="C49" s="29">
        <f>SUM(C50)</f>
        <v>1187</v>
      </c>
      <c r="D49" s="29">
        <f>SUM(D50)</f>
        <v>890.6</v>
      </c>
      <c r="E49" s="29">
        <f t="shared" si="0"/>
        <v>75.029486099410278</v>
      </c>
    </row>
    <row r="50" spans="1:5">
      <c r="A50" s="21" t="s">
        <v>72</v>
      </c>
      <c r="B50" s="6" t="s">
        <v>30</v>
      </c>
      <c r="C50" s="30">
        <f>C51</f>
        <v>1187</v>
      </c>
      <c r="D50" s="30">
        <f>D51</f>
        <v>890.6</v>
      </c>
      <c r="E50" s="30">
        <f t="shared" si="0"/>
        <v>75.029486099410278</v>
      </c>
    </row>
    <row r="51" spans="1:5" s="10" customFormat="1" ht="25.5">
      <c r="A51" s="21" t="s">
        <v>73</v>
      </c>
      <c r="B51" s="7" t="s">
        <v>24</v>
      </c>
      <c r="C51" s="30">
        <v>1187</v>
      </c>
      <c r="D51" s="30">
        <v>890.6</v>
      </c>
      <c r="E51" s="30">
        <f>D51*100/C51</f>
        <v>75.029486099410278</v>
      </c>
    </row>
    <row r="52" spans="1:5" ht="25.5">
      <c r="A52" s="18" t="s">
        <v>74</v>
      </c>
      <c r="B52" s="5" t="s">
        <v>66</v>
      </c>
      <c r="C52" s="29">
        <f>C53+C55+C57+C60+C62</f>
        <v>149934.90000000002</v>
      </c>
      <c r="D52" s="29">
        <f>D53+D55+D57+D60+D62</f>
        <v>118127.5</v>
      </c>
      <c r="E52" s="29">
        <f>D52*100/C52</f>
        <v>78.785859729789379</v>
      </c>
    </row>
    <row r="53" spans="1:5">
      <c r="A53" s="21" t="s">
        <v>185</v>
      </c>
      <c r="B53" s="6" t="s">
        <v>186</v>
      </c>
      <c r="C53" s="30">
        <f>C54</f>
        <v>0</v>
      </c>
      <c r="D53" s="30">
        <f>D54</f>
        <v>267.5</v>
      </c>
      <c r="E53" s="30" t="s">
        <v>163</v>
      </c>
    </row>
    <row r="54" spans="1:5" ht="25.5">
      <c r="A54" s="21" t="s">
        <v>187</v>
      </c>
      <c r="B54" s="6" t="s">
        <v>188</v>
      </c>
      <c r="C54" s="30">
        <v>0</v>
      </c>
      <c r="D54" s="30">
        <v>267.5</v>
      </c>
      <c r="E54" s="30" t="s">
        <v>163</v>
      </c>
    </row>
    <row r="55" spans="1:5">
      <c r="A55" s="21" t="s">
        <v>189</v>
      </c>
      <c r="B55" s="6" t="s">
        <v>190</v>
      </c>
      <c r="C55" s="30">
        <f>C56</f>
        <v>0</v>
      </c>
      <c r="D55" s="30">
        <f>D56</f>
        <v>233.8</v>
      </c>
      <c r="E55" s="30" t="s">
        <v>163</v>
      </c>
    </row>
    <row r="56" spans="1:5" ht="25.5">
      <c r="A56" s="21" t="s">
        <v>191</v>
      </c>
      <c r="B56" s="6" t="s">
        <v>192</v>
      </c>
      <c r="C56" s="30">
        <v>0</v>
      </c>
      <c r="D56" s="30">
        <v>233.8</v>
      </c>
      <c r="E56" s="30" t="s">
        <v>163</v>
      </c>
    </row>
    <row r="57" spans="1:5" ht="76.5">
      <c r="A57" s="21" t="s">
        <v>115</v>
      </c>
      <c r="B57" s="7" t="s">
        <v>177</v>
      </c>
      <c r="C57" s="30">
        <f>C59+C58</f>
        <v>89629.700000000012</v>
      </c>
      <c r="D57" s="30">
        <f>D59+D58</f>
        <v>86406.9</v>
      </c>
      <c r="E57" s="30">
        <f t="shared" si="0"/>
        <v>96.404316872643761</v>
      </c>
    </row>
    <row r="58" spans="1:5" ht="51">
      <c r="A58" s="21" t="s">
        <v>131</v>
      </c>
      <c r="B58" s="6" t="s">
        <v>175</v>
      </c>
      <c r="C58" s="30">
        <v>43578.3</v>
      </c>
      <c r="D58" s="30">
        <v>43578.3</v>
      </c>
      <c r="E58" s="30">
        <f t="shared" si="0"/>
        <v>100</v>
      </c>
    </row>
    <row r="59" spans="1:5" ht="51">
      <c r="A59" s="21" t="s">
        <v>106</v>
      </c>
      <c r="B59" s="6" t="s">
        <v>176</v>
      </c>
      <c r="C59" s="30">
        <v>46051.4</v>
      </c>
      <c r="D59" s="30">
        <v>42828.6</v>
      </c>
      <c r="E59" s="30">
        <f t="shared" si="0"/>
        <v>93.001732846341255</v>
      </c>
    </row>
    <row r="60" spans="1:5" ht="51">
      <c r="A60" s="21" t="s">
        <v>107</v>
      </c>
      <c r="B60" s="7" t="s">
        <v>132</v>
      </c>
      <c r="C60" s="30">
        <f>C61</f>
        <v>6975.3</v>
      </c>
      <c r="D60" s="30">
        <f>D61</f>
        <v>6487.1</v>
      </c>
      <c r="E60" s="30">
        <f t="shared" si="0"/>
        <v>93.001017877367275</v>
      </c>
    </row>
    <row r="61" spans="1:5" ht="38.25">
      <c r="A61" s="21" t="s">
        <v>108</v>
      </c>
      <c r="B61" s="7" t="s">
        <v>133</v>
      </c>
      <c r="C61" s="30">
        <v>6975.3</v>
      </c>
      <c r="D61" s="30">
        <v>6487.1</v>
      </c>
      <c r="E61" s="30">
        <f t="shared" si="0"/>
        <v>93.001017877367275</v>
      </c>
    </row>
    <row r="62" spans="1:5">
      <c r="A62" s="1" t="s">
        <v>75</v>
      </c>
      <c r="B62" s="6" t="s">
        <v>31</v>
      </c>
      <c r="C62" s="30">
        <f>SUM(C63:C64)</f>
        <v>53329.9</v>
      </c>
      <c r="D62" s="30">
        <f>SUM(D63:D64)</f>
        <v>24732.2</v>
      </c>
      <c r="E62" s="30">
        <f t="shared" si="0"/>
        <v>46.375860446016212</v>
      </c>
    </row>
    <row r="63" spans="1:5">
      <c r="A63" s="21" t="s">
        <v>134</v>
      </c>
      <c r="B63" s="6" t="s">
        <v>32</v>
      </c>
      <c r="C63" s="30">
        <v>11266</v>
      </c>
      <c r="D63" s="30">
        <v>6951.2</v>
      </c>
      <c r="E63" s="30">
        <f t="shared" si="0"/>
        <v>61.700692348659686</v>
      </c>
    </row>
    <row r="64" spans="1:5">
      <c r="A64" s="21" t="s">
        <v>135</v>
      </c>
      <c r="B64" s="6" t="s">
        <v>32</v>
      </c>
      <c r="C64" s="30">
        <v>42063.9</v>
      </c>
      <c r="D64" s="30">
        <v>17781</v>
      </c>
      <c r="E64" s="30">
        <f t="shared" si="0"/>
        <v>42.271401367918806</v>
      </c>
    </row>
    <row r="65" spans="1:5" ht="25.5">
      <c r="A65" s="18" t="s">
        <v>76</v>
      </c>
      <c r="B65" s="5" t="s">
        <v>67</v>
      </c>
      <c r="C65" s="29">
        <f>C68+C71+C73+C76+C78+C80+C66</f>
        <v>261058.59999999998</v>
      </c>
      <c r="D65" s="29">
        <f>D68+D71+D73+D76+D78+D80+D66</f>
        <v>177087.90000000002</v>
      </c>
      <c r="E65" s="29">
        <f t="shared" si="0"/>
        <v>67.834539831286946</v>
      </c>
    </row>
    <row r="66" spans="1:5" ht="38.25">
      <c r="A66" s="1" t="s">
        <v>136</v>
      </c>
      <c r="B66" s="6" t="s">
        <v>178</v>
      </c>
      <c r="C66" s="30">
        <f>C67</f>
        <v>19.5</v>
      </c>
      <c r="D66" s="30">
        <f>D67</f>
        <v>19.5</v>
      </c>
      <c r="E66" s="30">
        <f t="shared" si="0"/>
        <v>100</v>
      </c>
    </row>
    <row r="67" spans="1:5" ht="38.25">
      <c r="A67" s="1" t="s">
        <v>137</v>
      </c>
      <c r="B67" s="6" t="s">
        <v>179</v>
      </c>
      <c r="C67" s="30">
        <v>19.5</v>
      </c>
      <c r="D67" s="30">
        <v>19.5</v>
      </c>
      <c r="E67" s="30">
        <f t="shared" si="0"/>
        <v>100</v>
      </c>
    </row>
    <row r="68" spans="1:5" ht="25.5">
      <c r="A68" s="1" t="s">
        <v>77</v>
      </c>
      <c r="B68" s="6" t="s">
        <v>33</v>
      </c>
      <c r="C68" s="30">
        <f>SUM(C69:C70)</f>
        <v>4488</v>
      </c>
      <c r="D68" s="30">
        <f>SUM(D69:D70)</f>
        <v>3243.4</v>
      </c>
      <c r="E68" s="30">
        <f t="shared" si="0"/>
        <v>72.268270944741531</v>
      </c>
    </row>
    <row r="69" spans="1:5" s="17" customFormat="1" ht="25.5">
      <c r="A69" s="1" t="s">
        <v>78</v>
      </c>
      <c r="B69" s="7" t="s">
        <v>25</v>
      </c>
      <c r="C69" s="30">
        <v>3483.2</v>
      </c>
      <c r="D69" s="30">
        <v>2545</v>
      </c>
      <c r="E69" s="30">
        <f t="shared" si="0"/>
        <v>73.064997703261369</v>
      </c>
    </row>
    <row r="70" spans="1:5" ht="25.5">
      <c r="A70" s="1" t="s">
        <v>138</v>
      </c>
      <c r="B70" s="7" t="s">
        <v>25</v>
      </c>
      <c r="C70" s="31">
        <v>1004.8</v>
      </c>
      <c r="D70" s="30">
        <v>698.4</v>
      </c>
      <c r="E70" s="30">
        <f t="shared" si="0"/>
        <v>69.50636942675159</v>
      </c>
    </row>
    <row r="71" spans="1:5" ht="38.25">
      <c r="A71" s="1" t="s">
        <v>79</v>
      </c>
      <c r="B71" s="7" t="s">
        <v>34</v>
      </c>
      <c r="C71" s="31">
        <f>C72</f>
        <v>47860</v>
      </c>
      <c r="D71" s="31">
        <f>D72</f>
        <v>34079</v>
      </c>
      <c r="E71" s="30">
        <f t="shared" si="0"/>
        <v>71.205599665691594</v>
      </c>
    </row>
    <row r="72" spans="1:5" ht="38.25">
      <c r="A72" s="1" t="s">
        <v>80</v>
      </c>
      <c r="B72" s="7" t="s">
        <v>26</v>
      </c>
      <c r="C72" s="31">
        <v>47860</v>
      </c>
      <c r="D72" s="30">
        <v>34079</v>
      </c>
      <c r="E72" s="30">
        <f t="shared" si="0"/>
        <v>71.205599665691594</v>
      </c>
    </row>
    <row r="73" spans="1:5" ht="25.5">
      <c r="A73" s="1" t="s">
        <v>81</v>
      </c>
      <c r="B73" s="7" t="s">
        <v>36</v>
      </c>
      <c r="C73" s="31">
        <f>SUM(C74:C75)</f>
        <v>183167.09999999998</v>
      </c>
      <c r="D73" s="31">
        <f>SUM(D74:D75)</f>
        <v>120532.8</v>
      </c>
      <c r="E73" s="30">
        <f t="shared" si="0"/>
        <v>65.804830671010251</v>
      </c>
    </row>
    <row r="74" spans="1:5" ht="25.5">
      <c r="A74" s="1" t="s">
        <v>139</v>
      </c>
      <c r="B74" s="7" t="s">
        <v>35</v>
      </c>
      <c r="C74" s="31">
        <v>123627.9</v>
      </c>
      <c r="D74" s="30">
        <v>81566.5</v>
      </c>
      <c r="E74" s="30">
        <f t="shared" si="0"/>
        <v>65.977420954331507</v>
      </c>
    </row>
    <row r="75" spans="1:5" ht="25.5">
      <c r="A75" s="1" t="s">
        <v>140</v>
      </c>
      <c r="B75" s="7" t="s">
        <v>35</v>
      </c>
      <c r="C75" s="31">
        <v>59539.199999999997</v>
      </c>
      <c r="D75" s="30">
        <v>38966.300000000003</v>
      </c>
      <c r="E75" s="30">
        <f t="shared" si="0"/>
        <v>65.446462162743217</v>
      </c>
    </row>
    <row r="76" spans="1:5" ht="51">
      <c r="A76" s="1" t="s">
        <v>82</v>
      </c>
      <c r="B76" s="7" t="s">
        <v>37</v>
      </c>
      <c r="C76" s="31">
        <f>C77</f>
        <v>2004</v>
      </c>
      <c r="D76" s="31">
        <f>D77</f>
        <v>810</v>
      </c>
      <c r="E76" s="30">
        <f t="shared" si="0"/>
        <v>40.419161676646709</v>
      </c>
    </row>
    <row r="77" spans="1:5" ht="51">
      <c r="A77" s="1" t="s">
        <v>83</v>
      </c>
      <c r="B77" s="7" t="s">
        <v>27</v>
      </c>
      <c r="C77" s="31">
        <v>2004</v>
      </c>
      <c r="D77" s="30">
        <v>810</v>
      </c>
      <c r="E77" s="30">
        <f t="shared" si="0"/>
        <v>40.419161676646709</v>
      </c>
    </row>
    <row r="78" spans="1:5" ht="38.25">
      <c r="A78" s="1" t="s">
        <v>84</v>
      </c>
      <c r="B78" s="7" t="s">
        <v>92</v>
      </c>
      <c r="C78" s="31">
        <f>C79</f>
        <v>15370</v>
      </c>
      <c r="D78" s="31">
        <f>D79</f>
        <v>10253.200000000001</v>
      </c>
      <c r="E78" s="30">
        <f t="shared" si="0"/>
        <v>66.70917371502928</v>
      </c>
    </row>
    <row r="79" spans="1:5" ht="38.25">
      <c r="A79" s="1" t="s">
        <v>85</v>
      </c>
      <c r="B79" s="7" t="s">
        <v>93</v>
      </c>
      <c r="C79" s="31">
        <v>15370</v>
      </c>
      <c r="D79" s="30">
        <v>10253.200000000001</v>
      </c>
      <c r="E79" s="30">
        <f t="shared" ref="E79:E101" si="1">D79*100/C79</f>
        <v>66.70917371502928</v>
      </c>
    </row>
    <row r="80" spans="1:5" ht="63.75">
      <c r="A80" s="1" t="s">
        <v>86</v>
      </c>
      <c r="B80" s="7" t="s">
        <v>38</v>
      </c>
      <c r="C80" s="31">
        <f>C81</f>
        <v>8150</v>
      </c>
      <c r="D80" s="31">
        <f>D81</f>
        <v>8150</v>
      </c>
      <c r="E80" s="30">
        <f t="shared" si="1"/>
        <v>100</v>
      </c>
    </row>
    <row r="81" spans="1:5" ht="51">
      <c r="A81" s="1" t="s">
        <v>87</v>
      </c>
      <c r="B81" s="7" t="s">
        <v>28</v>
      </c>
      <c r="C81" s="31">
        <v>8150</v>
      </c>
      <c r="D81" s="30">
        <v>8150</v>
      </c>
      <c r="E81" s="30">
        <f t="shared" si="1"/>
        <v>100</v>
      </c>
    </row>
    <row r="82" spans="1:5">
      <c r="A82" s="18" t="s">
        <v>94</v>
      </c>
      <c r="B82" s="22" t="s">
        <v>95</v>
      </c>
      <c r="C82" s="32">
        <f>C83+C85</f>
        <v>3890.5999999999995</v>
      </c>
      <c r="D82" s="32">
        <f>D83+D85</f>
        <v>3775.3999999999996</v>
      </c>
      <c r="E82" s="29">
        <f t="shared" si="1"/>
        <v>97.039017118182286</v>
      </c>
    </row>
    <row r="83" spans="1:5" ht="51">
      <c r="A83" s="28" t="s">
        <v>98</v>
      </c>
      <c r="B83" s="7" t="s">
        <v>99</v>
      </c>
      <c r="C83" s="31">
        <f>C84</f>
        <v>132.69999999999999</v>
      </c>
      <c r="D83" s="31">
        <f>D84</f>
        <v>132.69999999999999</v>
      </c>
      <c r="E83" s="30">
        <f t="shared" si="1"/>
        <v>100</v>
      </c>
    </row>
    <row r="84" spans="1:5" ht="38.25">
      <c r="A84" s="23" t="s">
        <v>116</v>
      </c>
      <c r="B84" s="7" t="s">
        <v>100</v>
      </c>
      <c r="C84" s="31">
        <v>132.69999999999999</v>
      </c>
      <c r="D84" s="30">
        <v>132.69999999999999</v>
      </c>
      <c r="E84" s="30">
        <f t="shared" si="1"/>
        <v>100</v>
      </c>
    </row>
    <row r="85" spans="1:5">
      <c r="A85" s="1" t="s">
        <v>96</v>
      </c>
      <c r="B85" s="7" t="s">
        <v>141</v>
      </c>
      <c r="C85" s="31">
        <f>SUM(C86:C88)</f>
        <v>3757.8999999999996</v>
      </c>
      <c r="D85" s="31">
        <f>SUM(D86:D88)</f>
        <v>3642.7</v>
      </c>
      <c r="E85" s="30">
        <f t="shared" si="1"/>
        <v>96.934458074988697</v>
      </c>
    </row>
    <row r="86" spans="1:5" ht="25.5">
      <c r="A86" s="1" t="s">
        <v>184</v>
      </c>
      <c r="B86" s="7" t="s">
        <v>97</v>
      </c>
      <c r="C86" s="31">
        <v>652.6</v>
      </c>
      <c r="D86" s="31">
        <v>652.6</v>
      </c>
      <c r="E86" s="30">
        <f t="shared" si="1"/>
        <v>100</v>
      </c>
    </row>
    <row r="87" spans="1:5" ht="25.5">
      <c r="A87" s="1" t="s">
        <v>173</v>
      </c>
      <c r="B87" s="7" t="s">
        <v>97</v>
      </c>
      <c r="C87" s="31">
        <v>1978.6</v>
      </c>
      <c r="D87" s="31">
        <v>1971.9</v>
      </c>
      <c r="E87" s="30">
        <f t="shared" si="1"/>
        <v>99.661376731021946</v>
      </c>
    </row>
    <row r="88" spans="1:5" ht="25.5">
      <c r="A88" s="1" t="s">
        <v>142</v>
      </c>
      <c r="B88" s="7" t="s">
        <v>97</v>
      </c>
      <c r="C88" s="30">
        <v>1126.7</v>
      </c>
      <c r="D88" s="30">
        <v>1018.2</v>
      </c>
      <c r="E88" s="30">
        <f t="shared" si="1"/>
        <v>90.370107393272392</v>
      </c>
    </row>
    <row r="89" spans="1:5">
      <c r="A89" s="20" t="s">
        <v>143</v>
      </c>
      <c r="B89" s="24" t="s">
        <v>144</v>
      </c>
      <c r="C89" s="29">
        <f>C90</f>
        <v>2405.6</v>
      </c>
      <c r="D89" s="29">
        <f>D90</f>
        <v>1939.3</v>
      </c>
      <c r="E89" s="29">
        <f t="shared" si="1"/>
        <v>80.616062520784837</v>
      </c>
    </row>
    <row r="90" spans="1:5">
      <c r="A90" s="21" t="s">
        <v>145</v>
      </c>
      <c r="B90" s="25" t="s">
        <v>146</v>
      </c>
      <c r="C90" s="30">
        <f>SUM(C91:C92)</f>
        <v>2405.6</v>
      </c>
      <c r="D90" s="30">
        <f>SUM(D91:D92)</f>
        <v>1939.3</v>
      </c>
      <c r="E90" s="30">
        <f>D90*100/C90</f>
        <v>80.616062520784837</v>
      </c>
    </row>
    <row r="91" spans="1:5" s="11" customFormat="1">
      <c r="A91" s="21" t="s">
        <v>147</v>
      </c>
      <c r="B91" s="25" t="s">
        <v>146</v>
      </c>
      <c r="C91" s="30">
        <v>905.6</v>
      </c>
      <c r="D91" s="30">
        <v>400.3</v>
      </c>
      <c r="E91" s="30">
        <f>D91*100/C91</f>
        <v>44.202738515901061</v>
      </c>
    </row>
    <row r="92" spans="1:5" s="11" customFormat="1">
      <c r="A92" s="21" t="s">
        <v>183</v>
      </c>
      <c r="B92" s="37" t="s">
        <v>146</v>
      </c>
      <c r="C92" s="34">
        <v>1500</v>
      </c>
      <c r="D92" s="34">
        <v>1539</v>
      </c>
      <c r="E92" s="30">
        <f>D92*100/C92</f>
        <v>102.6</v>
      </c>
    </row>
    <row r="93" spans="1:5" ht="63.75">
      <c r="A93" s="18" t="s">
        <v>148</v>
      </c>
      <c r="B93" s="26" t="s">
        <v>149</v>
      </c>
      <c r="C93" s="33">
        <f>C94</f>
        <v>287.3</v>
      </c>
      <c r="D93" s="33">
        <f>D94</f>
        <v>287.3</v>
      </c>
      <c r="E93" s="29">
        <f t="shared" si="1"/>
        <v>100</v>
      </c>
    </row>
    <row r="94" spans="1:5" ht="25.5">
      <c r="A94" s="1" t="s">
        <v>150</v>
      </c>
      <c r="B94" s="27" t="s">
        <v>151</v>
      </c>
      <c r="C94" s="34">
        <f>SUM(C95:C96)</f>
        <v>287.3</v>
      </c>
      <c r="D94" s="34">
        <f>SUM(D95:D96)</f>
        <v>287.3</v>
      </c>
      <c r="E94" s="30">
        <f t="shared" si="1"/>
        <v>100</v>
      </c>
    </row>
    <row r="95" spans="1:5" ht="25.5">
      <c r="A95" s="1" t="s">
        <v>152</v>
      </c>
      <c r="B95" s="27" t="s">
        <v>153</v>
      </c>
      <c r="C95" s="34">
        <v>66.3</v>
      </c>
      <c r="D95" s="35">
        <v>66.3</v>
      </c>
      <c r="E95" s="30">
        <f t="shared" si="1"/>
        <v>100</v>
      </c>
    </row>
    <row r="96" spans="1:5" ht="25.5">
      <c r="A96" s="1" t="s">
        <v>165</v>
      </c>
      <c r="B96" s="27" t="s">
        <v>164</v>
      </c>
      <c r="C96" s="34">
        <v>221</v>
      </c>
      <c r="D96" s="30">
        <v>221</v>
      </c>
      <c r="E96" s="30">
        <f t="shared" si="1"/>
        <v>100</v>
      </c>
    </row>
    <row r="97" spans="1:5" ht="25.5">
      <c r="A97" s="18" t="s">
        <v>109</v>
      </c>
      <c r="B97" s="26" t="s">
        <v>154</v>
      </c>
      <c r="C97" s="29">
        <f>C98</f>
        <v>-6905.9</v>
      </c>
      <c r="D97" s="29">
        <f>D98</f>
        <v>-6905.9</v>
      </c>
      <c r="E97" s="29">
        <f t="shared" si="1"/>
        <v>100</v>
      </c>
    </row>
    <row r="98" spans="1:5" ht="38.25">
      <c r="A98" s="1" t="s">
        <v>110</v>
      </c>
      <c r="B98" s="7" t="s">
        <v>111</v>
      </c>
      <c r="C98" s="30">
        <f>SUM(C99:C100)</f>
        <v>-6905.9</v>
      </c>
      <c r="D98" s="30">
        <f>SUM(D99:D100)</f>
        <v>-6905.9</v>
      </c>
      <c r="E98" s="30">
        <f t="shared" si="1"/>
        <v>100</v>
      </c>
    </row>
    <row r="99" spans="1:5" ht="38.25">
      <c r="A99" s="1" t="s">
        <v>155</v>
      </c>
      <c r="B99" s="7" t="s">
        <v>111</v>
      </c>
      <c r="C99" s="30">
        <v>-1176</v>
      </c>
      <c r="D99" s="30">
        <v>-1176</v>
      </c>
      <c r="E99" s="30">
        <f t="shared" si="1"/>
        <v>100</v>
      </c>
    </row>
    <row r="100" spans="1:5" ht="38.25">
      <c r="A100" s="1" t="s">
        <v>156</v>
      </c>
      <c r="B100" s="7" t="s">
        <v>111</v>
      </c>
      <c r="C100" s="30">
        <v>-5729.9</v>
      </c>
      <c r="D100" s="30">
        <v>-5729.9</v>
      </c>
      <c r="E100" s="30">
        <f t="shared" si="1"/>
        <v>100</v>
      </c>
    </row>
    <row r="101" spans="1:5">
      <c r="A101" s="18"/>
      <c r="B101" s="5" t="s">
        <v>70</v>
      </c>
      <c r="C101" s="29">
        <f>C6+C47</f>
        <v>1056530.5999999999</v>
      </c>
      <c r="D101" s="29">
        <f>D6+D47</f>
        <v>759361.39999999991</v>
      </c>
      <c r="E101" s="29">
        <f t="shared" si="1"/>
        <v>71.87310996955506</v>
      </c>
    </row>
    <row r="102" spans="1:5">
      <c r="B102" s="8"/>
    </row>
    <row r="103" spans="1:5">
      <c r="B103" s="8"/>
    </row>
    <row r="104" spans="1:5">
      <c r="B104" s="36" t="s">
        <v>180</v>
      </c>
    </row>
    <row r="105" spans="1:5">
      <c r="B105" s="8"/>
    </row>
  </sheetData>
  <mergeCells count="2">
    <mergeCell ref="D1:E1"/>
    <mergeCell ref="A3:E3"/>
  </mergeCells>
  <phoneticPr fontId="0" type="noConversion"/>
  <pageMargins left="0.65" right="0.35433070866141736" top="0.39370078740157483" bottom="0.43307086614173229" header="0.15748031496062992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FinUpr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</dc:creator>
  <cp:lastModifiedBy>Жанна М. Рязанцева</cp:lastModifiedBy>
  <cp:lastPrinted>2012-10-11T06:04:48Z</cp:lastPrinted>
  <dcterms:created xsi:type="dcterms:W3CDTF">2007-09-19T05:33:23Z</dcterms:created>
  <dcterms:modified xsi:type="dcterms:W3CDTF">2023-10-10T05:50:15Z</dcterms:modified>
</cp:coreProperties>
</file>